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05"/>
  <workbookPr autoCompressPictures="0"/>
  <mc:AlternateContent xmlns:mc="http://schemas.openxmlformats.org/markup-compatibility/2006">
    <mc:Choice Requires="x15">
      <x15ac:absPath xmlns:x15ac="http://schemas.microsoft.com/office/spreadsheetml/2010/11/ac" url="https://libertyuniv-my.sharepoint.com/personal/raparker1_liberty_edu/Documents/"/>
    </mc:Choice>
  </mc:AlternateContent>
  <xr:revisionPtr revIDLastSave="0" documentId="8_{54AB8516-3665-4DEF-AE66-1B746D045D8C}" xr6:coauthVersionLast="45" xr6:coauthVersionMax="45" xr10:uidLastSave="{00000000-0000-0000-0000-000000000000}"/>
  <bookViews>
    <workbookView xWindow="-120" yWindow="-120" windowWidth="20730" windowHeight="11160" tabRatio="930"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Perceptual Map" sheetId="10" r:id="rId9"/>
    <sheet name="GRAND" sheetId="12" r:id="rId10"/>
    <sheet name="SWOT" sheetId="11" r:id="rId11"/>
    <sheet name="QSPM" sheetId="13" r:id="rId12"/>
    <sheet name="Financial Statements" sheetId="16" r:id="rId13"/>
    <sheet name="Company Valuation" sheetId="17" r:id="rId14"/>
    <sheet name="EPS_EBIT" sheetId="18" r:id="rId15"/>
    <sheet name="Projected Statements" sheetId="19" r:id="rId16"/>
    <sheet name="Ratios" sheetId="20" r:id="rId17"/>
  </sheets>
  <calcPr calcId="191028" calcCompleted="0"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6" l="1"/>
  <c r="D5" i="19"/>
  <c r="E5" i="19"/>
  <c r="F5" i="19"/>
  <c r="F22" i="16"/>
  <c r="D21" i="19"/>
  <c r="E21" i="19"/>
  <c r="F21" i="19"/>
  <c r="M13" i="20"/>
  <c r="K13" i="20"/>
  <c r="I13" i="20"/>
  <c r="F13" i="20"/>
  <c r="E6" i="16"/>
  <c r="E22" i="16"/>
  <c r="D13" i="20"/>
  <c r="F6" i="19"/>
  <c r="M18" i="20"/>
  <c r="D231" i="1"/>
  <c r="J148" i="1"/>
  <c r="F25" i="16"/>
  <c r="D24" i="19"/>
  <c r="E24" i="19"/>
  <c r="F26" i="16"/>
  <c r="D25" i="19"/>
  <c r="E25" i="19"/>
  <c r="F33" i="16"/>
  <c r="D32" i="19"/>
  <c r="E32" i="19"/>
  <c r="F32" i="16"/>
  <c r="D31" i="19"/>
  <c r="E31" i="19"/>
  <c r="E33" i="19"/>
  <c r="F35" i="16"/>
  <c r="D34" i="19"/>
  <c r="E34" i="19"/>
  <c r="F36" i="16"/>
  <c r="D35" i="19"/>
  <c r="E35" i="19"/>
  <c r="E36" i="19"/>
  <c r="F42" i="16"/>
  <c r="D41" i="19"/>
  <c r="E41" i="19"/>
  <c r="F40" i="16"/>
  <c r="D39" i="19"/>
  <c r="E39" i="19"/>
  <c r="F43" i="16"/>
  <c r="D42" i="19"/>
  <c r="E42" i="19"/>
  <c r="D6" i="19"/>
  <c r="D7" i="19"/>
  <c r="D8" i="19"/>
  <c r="D9" i="19"/>
  <c r="F11" i="16"/>
  <c r="D10" i="19"/>
  <c r="D11" i="19"/>
  <c r="D12" i="19"/>
  <c r="D13" i="19"/>
  <c r="D14" i="19"/>
  <c r="F41" i="16"/>
  <c r="D40" i="19"/>
  <c r="E6" i="19"/>
  <c r="E7" i="19"/>
  <c r="E8" i="19"/>
  <c r="E9" i="19"/>
  <c r="E10" i="19"/>
  <c r="E11" i="19"/>
  <c r="E12" i="19"/>
  <c r="E13" i="19"/>
  <c r="E14" i="19"/>
  <c r="E40" i="19"/>
  <c r="E43" i="19"/>
  <c r="E45" i="19"/>
  <c r="F21" i="16"/>
  <c r="D20" i="19"/>
  <c r="E20" i="19"/>
  <c r="F23" i="16"/>
  <c r="D22" i="19"/>
  <c r="E22" i="19"/>
  <c r="F27" i="16"/>
  <c r="D26" i="19"/>
  <c r="E26" i="19"/>
  <c r="F28" i="16"/>
  <c r="D27" i="19"/>
  <c r="E27" i="19"/>
  <c r="J181" i="15"/>
  <c r="D33" i="19"/>
  <c r="D36" i="19"/>
  <c r="D43" i="19"/>
  <c r="D45" i="19"/>
  <c r="G181" i="15"/>
  <c r="F24" i="19"/>
  <c r="F25" i="19"/>
  <c r="F32" i="19"/>
  <c r="F31" i="19"/>
  <c r="F33" i="19"/>
  <c r="F34" i="19"/>
  <c r="F35" i="19"/>
  <c r="F36" i="19"/>
  <c r="F41" i="19"/>
  <c r="F39" i="19"/>
  <c r="F42" i="19"/>
  <c r="F7" i="19"/>
  <c r="F8" i="19"/>
  <c r="F9" i="19"/>
  <c r="F10" i="19"/>
  <c r="F11" i="19"/>
  <c r="F12" i="19"/>
  <c r="F13" i="19"/>
  <c r="F14" i="19"/>
  <c r="F40" i="19"/>
  <c r="F43" i="19"/>
  <c r="F45" i="19"/>
  <c r="F20" i="19"/>
  <c r="F22" i="19"/>
  <c r="F26" i="19"/>
  <c r="F27" i="19"/>
  <c r="M181" i="15"/>
  <c r="F20" i="16"/>
  <c r="F24" i="16"/>
  <c r="F34" i="16"/>
  <c r="F9" i="20"/>
  <c r="E20" i="16"/>
  <c r="E21" i="16"/>
  <c r="E23" i="16"/>
  <c r="E24" i="16"/>
  <c r="E32" i="16"/>
  <c r="E33" i="16"/>
  <c r="E34" i="16"/>
  <c r="D9" i="20"/>
  <c r="C12" i="13"/>
  <c r="D12" i="13"/>
  <c r="E12" i="13"/>
  <c r="C13" i="13"/>
  <c r="D13" i="13"/>
  <c r="E13" i="13"/>
  <c r="C14" i="13"/>
  <c r="D14" i="13"/>
  <c r="E14" i="13"/>
  <c r="C15" i="13"/>
  <c r="D15" i="13"/>
  <c r="E15" i="13"/>
  <c r="C16" i="13"/>
  <c r="D16" i="13"/>
  <c r="E16" i="13"/>
  <c r="C17" i="13"/>
  <c r="D17" i="13"/>
  <c r="E17" i="13"/>
  <c r="C18" i="13"/>
  <c r="D18" i="13"/>
  <c r="E18" i="13"/>
  <c r="C19" i="13"/>
  <c r="D19" i="13"/>
  <c r="E19" i="13"/>
  <c r="C20" i="13"/>
  <c r="D20" i="13"/>
  <c r="E20" i="13"/>
  <c r="C21" i="13"/>
  <c r="D21" i="13"/>
  <c r="E21" i="13"/>
  <c r="C26" i="13"/>
  <c r="D26" i="13"/>
  <c r="E26" i="13"/>
  <c r="C27" i="13"/>
  <c r="D27" i="13"/>
  <c r="E27" i="13"/>
  <c r="C28" i="13"/>
  <c r="D28" i="13"/>
  <c r="E28" i="13"/>
  <c r="C29" i="13"/>
  <c r="D29" i="13"/>
  <c r="E29" i="13"/>
  <c r="C30" i="13"/>
  <c r="D30" i="13"/>
  <c r="E30" i="13"/>
  <c r="C31" i="13"/>
  <c r="D31" i="13"/>
  <c r="E31" i="13"/>
  <c r="C32" i="13"/>
  <c r="D32" i="13"/>
  <c r="E32" i="13"/>
  <c r="C33" i="13"/>
  <c r="D33" i="13"/>
  <c r="E33" i="13"/>
  <c r="C34" i="13"/>
  <c r="D34" i="13"/>
  <c r="E34" i="13"/>
  <c r="C35" i="13"/>
  <c r="D35" i="13"/>
  <c r="E35" i="13"/>
  <c r="C41" i="13"/>
  <c r="D41" i="13"/>
  <c r="E41" i="13"/>
  <c r="C42" i="13"/>
  <c r="D42" i="13"/>
  <c r="E42" i="13"/>
  <c r="C43" i="13"/>
  <c r="D43" i="13"/>
  <c r="E43" i="13"/>
  <c r="C44" i="13"/>
  <c r="D44" i="13"/>
  <c r="E44" i="13"/>
  <c r="C45" i="13"/>
  <c r="D45" i="13"/>
  <c r="E45" i="13"/>
  <c r="C46" i="13"/>
  <c r="D46" i="13"/>
  <c r="E46" i="13"/>
  <c r="C47" i="13"/>
  <c r="D47" i="13"/>
  <c r="E47" i="13"/>
  <c r="C48" i="13"/>
  <c r="D48" i="13"/>
  <c r="E48" i="13"/>
  <c r="C49" i="13"/>
  <c r="D49" i="13"/>
  <c r="E49" i="13"/>
  <c r="C50" i="13"/>
  <c r="D50" i="13"/>
  <c r="E50" i="13"/>
  <c r="C56" i="13"/>
  <c r="D56" i="13"/>
  <c r="E56" i="13"/>
  <c r="C57" i="13"/>
  <c r="D57" i="13"/>
  <c r="E57" i="13"/>
  <c r="C58" i="13"/>
  <c r="D58" i="13"/>
  <c r="E58" i="13"/>
  <c r="C59" i="13"/>
  <c r="D59" i="13"/>
  <c r="E59" i="13"/>
  <c r="C60" i="13"/>
  <c r="D60" i="13"/>
  <c r="E60" i="13"/>
  <c r="C61" i="13"/>
  <c r="D61" i="13"/>
  <c r="E61" i="13"/>
  <c r="C62" i="13"/>
  <c r="D62" i="13"/>
  <c r="E62" i="13"/>
  <c r="C63" i="13"/>
  <c r="D63" i="13"/>
  <c r="E63" i="13"/>
  <c r="C64" i="13"/>
  <c r="D64" i="13"/>
  <c r="E64" i="13"/>
  <c r="C65" i="13"/>
  <c r="D65" i="13"/>
  <c r="E65" i="13"/>
  <c r="E66" i="13"/>
  <c r="F19" i="19"/>
  <c r="E19" i="19"/>
  <c r="F8" i="20"/>
  <c r="D8" i="20"/>
  <c r="M215" i="15"/>
  <c r="J215" i="15"/>
  <c r="G215" i="15"/>
  <c r="E181" i="15"/>
  <c r="F7" i="16"/>
  <c r="E156" i="15"/>
  <c r="E154" i="15"/>
  <c r="E4" i="19"/>
  <c r="E17" i="19"/>
  <c r="F4" i="19"/>
  <c r="F17" i="19"/>
  <c r="D4" i="19"/>
  <c r="D17" i="19"/>
  <c r="C24" i="2"/>
  <c r="C25" i="2"/>
  <c r="C26" i="2"/>
  <c r="C27" i="2"/>
  <c r="C28" i="2"/>
  <c r="C29" i="2"/>
  <c r="C30" i="2"/>
  <c r="C31" i="2"/>
  <c r="C32" i="2"/>
  <c r="C23" i="2"/>
  <c r="G21" i="16"/>
  <c r="G22" i="16"/>
  <c r="G23" i="16"/>
  <c r="G24" i="16"/>
  <c r="E25" i="16"/>
  <c r="G25" i="16"/>
  <c r="E26" i="16"/>
  <c r="G26" i="16"/>
  <c r="E27" i="16"/>
  <c r="G27" i="16"/>
  <c r="E28" i="16"/>
  <c r="G28" i="16"/>
  <c r="F29" i="16"/>
  <c r="E29" i="16"/>
  <c r="G29" i="16"/>
  <c r="G32" i="16"/>
  <c r="G33" i="16"/>
  <c r="G34" i="16"/>
  <c r="E35" i="16"/>
  <c r="G35" i="16"/>
  <c r="E36" i="16"/>
  <c r="G36" i="16"/>
  <c r="F37" i="16"/>
  <c r="E37" i="16"/>
  <c r="G37" i="16"/>
  <c r="E40" i="16"/>
  <c r="G40" i="16"/>
  <c r="E41" i="16"/>
  <c r="G41" i="16"/>
  <c r="E42" i="16"/>
  <c r="G42" i="16"/>
  <c r="E43" i="16"/>
  <c r="G43" i="16"/>
  <c r="F44" i="16"/>
  <c r="E44" i="16"/>
  <c r="G44" i="16"/>
  <c r="F46" i="16"/>
  <c r="E46" i="16"/>
  <c r="G46" i="16"/>
  <c r="G20" i="16"/>
  <c r="E7" i="16"/>
  <c r="G7" i="16"/>
  <c r="F8" i="16"/>
  <c r="E8" i="16"/>
  <c r="G8" i="16"/>
  <c r="F9" i="16"/>
  <c r="E9" i="16"/>
  <c r="G9" i="16"/>
  <c r="F10" i="16"/>
  <c r="E10" i="16"/>
  <c r="G10" i="16"/>
  <c r="E11" i="16"/>
  <c r="G11" i="16"/>
  <c r="F12" i="16"/>
  <c r="E12" i="16"/>
  <c r="G12" i="16"/>
  <c r="F13" i="16"/>
  <c r="E13" i="16"/>
  <c r="G13" i="16"/>
  <c r="F14" i="16"/>
  <c r="E14" i="16"/>
  <c r="G14" i="16"/>
  <c r="F15" i="16"/>
  <c r="E15" i="16"/>
  <c r="G15" i="16"/>
  <c r="G6" i="16"/>
  <c r="H21" i="16"/>
  <c r="H22" i="16"/>
  <c r="H23" i="16"/>
  <c r="H24" i="16"/>
  <c r="H25" i="16"/>
  <c r="H26" i="16"/>
  <c r="H27" i="16"/>
  <c r="H28" i="16"/>
  <c r="H29" i="16"/>
  <c r="H32" i="16"/>
  <c r="H33" i="16"/>
  <c r="H34" i="16"/>
  <c r="H35" i="16"/>
  <c r="H36" i="16"/>
  <c r="H37" i="16"/>
  <c r="H40" i="16"/>
  <c r="H41" i="16"/>
  <c r="H42" i="16"/>
  <c r="H43" i="16"/>
  <c r="H44" i="16"/>
  <c r="H46" i="16"/>
  <c r="H20" i="16"/>
  <c r="H7" i="16"/>
  <c r="H8" i="16"/>
  <c r="H9" i="16"/>
  <c r="H10" i="16"/>
  <c r="H11" i="16"/>
  <c r="H12" i="16"/>
  <c r="H13" i="16"/>
  <c r="H14" i="16"/>
  <c r="H15" i="16"/>
  <c r="H6" i="16"/>
  <c r="D93" i="1"/>
  <c r="C33" i="3"/>
  <c r="D127" i="1"/>
  <c r="B15" i="17"/>
  <c r="B5" i="17"/>
  <c r="D51" i="1"/>
  <c r="B378" i="1"/>
  <c r="C19" i="17"/>
  <c r="D250" i="1"/>
  <c r="E87" i="15"/>
  <c r="B10" i="2"/>
  <c r="M179" i="15"/>
  <c r="M197" i="15"/>
  <c r="M207" i="15"/>
  <c r="M7" i="20"/>
  <c r="K7" i="20"/>
  <c r="I7" i="20"/>
  <c r="J179" i="15"/>
  <c r="J197" i="15"/>
  <c r="J207" i="15"/>
  <c r="G179" i="15"/>
  <c r="G197" i="15"/>
  <c r="G207" i="15"/>
  <c r="F125" i="15"/>
  <c r="H13" i="18"/>
  <c r="F17" i="18"/>
  <c r="D17" i="18"/>
  <c r="H8" i="18"/>
  <c r="I8" i="18"/>
  <c r="J8" i="18"/>
  <c r="H9" i="18"/>
  <c r="I9" i="18"/>
  <c r="J9" i="18"/>
  <c r="F129" i="15"/>
  <c r="F127" i="15"/>
  <c r="F19" i="18"/>
  <c r="E19" i="18"/>
  <c r="D19" i="18"/>
  <c r="F8" i="18"/>
  <c r="F10" i="18"/>
  <c r="F11" i="18"/>
  <c r="E8" i="18"/>
  <c r="E10" i="18"/>
  <c r="E11" i="18"/>
  <c r="D8" i="18"/>
  <c r="D10" i="18"/>
  <c r="D11" i="18"/>
  <c r="D12" i="18"/>
  <c r="F137" i="15"/>
  <c r="C18" i="17"/>
  <c r="C17" i="17"/>
  <c r="C16" i="17"/>
  <c r="C9" i="17"/>
  <c r="E211" i="15"/>
  <c r="E215" i="15"/>
  <c r="E205" i="15"/>
  <c r="E203" i="15"/>
  <c r="E201" i="15"/>
  <c r="E189" i="15"/>
  <c r="E185" i="15"/>
  <c r="F5" i="16"/>
  <c r="F7" i="20"/>
  <c r="E5" i="16"/>
  <c r="D7" i="20"/>
  <c r="E164" i="15"/>
  <c r="H28" i="15"/>
  <c r="E28" i="15"/>
  <c r="D18" i="20"/>
  <c r="J145" i="1"/>
  <c r="J146" i="1"/>
  <c r="C33" i="2"/>
  <c r="B374" i="1"/>
  <c r="B362" i="1"/>
  <c r="J149" i="1"/>
  <c r="F29" i="13"/>
  <c r="G29" i="13"/>
  <c r="F26" i="13"/>
  <c r="G26" i="13"/>
  <c r="F27" i="13"/>
  <c r="F28" i="13"/>
  <c r="F30" i="13"/>
  <c r="F31" i="13"/>
  <c r="F32" i="13"/>
  <c r="F33" i="13"/>
  <c r="F34" i="13"/>
  <c r="F35" i="13"/>
  <c r="G31" i="13"/>
  <c r="G35" i="13"/>
  <c r="F12" i="13"/>
  <c r="F13" i="13"/>
  <c r="F14" i="13"/>
  <c r="F15" i="13"/>
  <c r="F16" i="13"/>
  <c r="F17" i="13"/>
  <c r="F18" i="13"/>
  <c r="F19" i="13"/>
  <c r="F20" i="13"/>
  <c r="F21" i="13"/>
  <c r="G12" i="13"/>
  <c r="G15" i="13"/>
  <c r="G17" i="13"/>
  <c r="G20" i="13"/>
  <c r="F56" i="13"/>
  <c r="F57" i="13"/>
  <c r="F58" i="13"/>
  <c r="F59" i="13"/>
  <c r="F60" i="13"/>
  <c r="F61" i="13"/>
  <c r="F62" i="13"/>
  <c r="F63" i="13"/>
  <c r="F64" i="13"/>
  <c r="F65" i="13"/>
  <c r="G57" i="13"/>
  <c r="G58" i="13"/>
  <c r="G62"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F46" i="13"/>
  <c r="F47" i="13"/>
  <c r="F48" i="13"/>
  <c r="F49" i="13"/>
  <c r="F50" i="13"/>
  <c r="F41" i="13"/>
  <c r="G42" i="13"/>
  <c r="G44" i="13"/>
  <c r="G47" i="13"/>
  <c r="G48" i="13"/>
  <c r="G50" i="13"/>
  <c r="C10" i="3"/>
  <c r="C11" i="3"/>
  <c r="C12" i="3"/>
  <c r="C13" i="3"/>
  <c r="C14" i="3"/>
  <c r="C15" i="3"/>
  <c r="C16" i="3"/>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D251" i="1"/>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D241" i="1"/>
  <c r="D240" i="1"/>
  <c r="D230" i="1"/>
  <c r="J147" i="1"/>
  <c r="E8" i="4"/>
  <c r="G8" i="4"/>
  <c r="I8" i="4"/>
  <c r="I11" i="4"/>
  <c r="I12" i="4"/>
  <c r="I13" i="4"/>
  <c r="I14" i="4"/>
  <c r="I15" i="4"/>
  <c r="I16" i="4"/>
  <c r="I17" i="4"/>
  <c r="I18" i="4"/>
  <c r="I19" i="4"/>
  <c r="I20" i="4"/>
  <c r="I21" i="4"/>
  <c r="I10" i="4"/>
  <c r="G11" i="4"/>
  <c r="G12" i="4"/>
  <c r="G13" i="4"/>
  <c r="G14" i="4"/>
  <c r="G15" i="4"/>
  <c r="G16" i="4"/>
  <c r="G17" i="4"/>
  <c r="G18" i="4"/>
  <c r="G19" i="4"/>
  <c r="G20" i="4"/>
  <c r="G21" i="4"/>
  <c r="G10" i="4"/>
  <c r="E11" i="4"/>
  <c r="E12" i="4"/>
  <c r="E13" i="4"/>
  <c r="E14" i="4"/>
  <c r="E15" i="4"/>
  <c r="E16" i="4"/>
  <c r="E17" i="4"/>
  <c r="E18" i="4"/>
  <c r="E19" i="4"/>
  <c r="E20" i="4"/>
  <c r="E21" i="4"/>
  <c r="E10" i="4"/>
  <c r="D11" i="4"/>
  <c r="D12" i="4"/>
  <c r="J12" i="4"/>
  <c r="D13" i="4"/>
  <c r="D14" i="4"/>
  <c r="D15" i="4"/>
  <c r="D16" i="4"/>
  <c r="D17" i="4"/>
  <c r="D18" i="4"/>
  <c r="H18" i="4"/>
  <c r="D19" i="4"/>
  <c r="J19" i="4"/>
  <c r="D20" i="4"/>
  <c r="H20" i="4"/>
  <c r="D21" i="4"/>
  <c r="D10" i="4"/>
  <c r="H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D28" i="3"/>
  <c r="D29" i="3"/>
  <c r="D30" i="3"/>
  <c r="D31" i="3"/>
  <c r="D32" i="3"/>
  <c r="C24" i="3"/>
  <c r="E24" i="3"/>
  <c r="C25" i="3"/>
  <c r="C26" i="3"/>
  <c r="C27" i="3"/>
  <c r="E27" i="3"/>
  <c r="C28" i="3"/>
  <c r="E28" i="3"/>
  <c r="C29" i="3"/>
  <c r="C30" i="3"/>
  <c r="C31" i="3"/>
  <c r="E31" i="3"/>
  <c r="C32" i="3"/>
  <c r="E32" i="3"/>
  <c r="C23" i="3"/>
  <c r="E23" i="3"/>
  <c r="D11" i="3"/>
  <c r="D12" i="3"/>
  <c r="D13" i="3"/>
  <c r="D14" i="3"/>
  <c r="E14" i="3"/>
  <c r="D15" i="3"/>
  <c r="D16" i="3"/>
  <c r="D17" i="3"/>
  <c r="D18" i="3"/>
  <c r="E18" i="3"/>
  <c r="D19" i="3"/>
  <c r="D10" i="3"/>
  <c r="F16" i="4"/>
  <c r="D24" i="2"/>
  <c r="E24" i="2"/>
  <c r="D25" i="2"/>
  <c r="E25" i="2"/>
  <c r="D26" i="2"/>
  <c r="E26" i="2"/>
  <c r="D27" i="2"/>
  <c r="E27" i="2"/>
  <c r="D28" i="2"/>
  <c r="E28" i="2"/>
  <c r="D29" i="2"/>
  <c r="E29" i="2"/>
  <c r="D30" i="2"/>
  <c r="E30" i="2"/>
  <c r="D31" i="2"/>
  <c r="E31" i="2"/>
  <c r="D32" i="2"/>
  <c r="E32" i="2"/>
  <c r="D23" i="2"/>
  <c r="E23" i="2"/>
  <c r="B32" i="2"/>
  <c r="B31" i="2"/>
  <c r="B30" i="2"/>
  <c r="B29" i="2"/>
  <c r="B28" i="2"/>
  <c r="B27" i="2"/>
  <c r="B26" i="2"/>
  <c r="B25" i="2"/>
  <c r="B24" i="2"/>
  <c r="B23" i="2"/>
  <c r="D10" i="2"/>
  <c r="D11" i="2"/>
  <c r="D12" i="2"/>
  <c r="D13" i="2"/>
  <c r="D14" i="2"/>
  <c r="D15" i="2"/>
  <c r="D16" i="2"/>
  <c r="D17" i="2"/>
  <c r="D18" i="2"/>
  <c r="D19" i="2"/>
  <c r="C19" i="2"/>
  <c r="C18" i="2"/>
  <c r="C17" i="2"/>
  <c r="C16" i="2"/>
  <c r="C15" i="2"/>
  <c r="C14" i="2"/>
  <c r="C13" i="2"/>
  <c r="C12" i="2"/>
  <c r="E12" i="2"/>
  <c r="C11" i="2"/>
  <c r="C10" i="2"/>
  <c r="B19" i="2"/>
  <c r="B18" i="2"/>
  <c r="B17" i="2"/>
  <c r="B16" i="2"/>
  <c r="B15" i="2"/>
  <c r="B14" i="2"/>
  <c r="B13" i="2"/>
  <c r="B11" i="2"/>
  <c r="F12" i="4"/>
  <c r="G46" i="13"/>
  <c r="H14" i="4"/>
  <c r="E13" i="18"/>
  <c r="E213" i="15"/>
  <c r="F19" i="4"/>
  <c r="F10" i="4"/>
  <c r="J14" i="4"/>
  <c r="E30" i="3"/>
  <c r="E26" i="3"/>
  <c r="F36" i="8"/>
  <c r="E19" i="2"/>
  <c r="E29" i="3"/>
  <c r="E25" i="3"/>
  <c r="G34" i="13"/>
  <c r="G30" i="13"/>
  <c r="G32" i="13"/>
  <c r="E160" i="15"/>
  <c r="F24" i="18"/>
  <c r="D13" i="18"/>
  <c r="D14" i="18"/>
  <c r="D24" i="18"/>
  <c r="J13" i="18"/>
  <c r="F13" i="18"/>
  <c r="E24" i="18"/>
  <c r="I13" i="18"/>
  <c r="F18" i="20"/>
  <c r="E187" i="15"/>
  <c r="E195" i="15"/>
  <c r="E191" i="15"/>
  <c r="E209" i="15"/>
  <c r="E183" i="15"/>
  <c r="E193" i="15"/>
  <c r="E199" i="15"/>
  <c r="K36" i="8"/>
  <c r="F45" i="8"/>
  <c r="H16" i="4"/>
  <c r="J16" i="4"/>
  <c r="H11" i="4"/>
  <c r="J11" i="4"/>
  <c r="F14" i="4"/>
  <c r="J10" i="4"/>
  <c r="J18" i="4"/>
  <c r="H13" i="4"/>
  <c r="H15" i="4"/>
  <c r="F21" i="4"/>
  <c r="J20" i="4"/>
  <c r="F20" i="4"/>
  <c r="H19" i="4"/>
  <c r="F18" i="4"/>
  <c r="H12" i="4"/>
  <c r="F11" i="4"/>
  <c r="G65" i="13"/>
  <c r="E17" i="3"/>
  <c r="E11" i="3"/>
  <c r="G41" i="13"/>
  <c r="G63" i="13"/>
  <c r="G43" i="13"/>
  <c r="G28" i="13"/>
  <c r="E19" i="3"/>
  <c r="E16" i="3"/>
  <c r="E13" i="3"/>
  <c r="G64" i="13"/>
  <c r="G60" i="13"/>
  <c r="G56" i="13"/>
  <c r="G49" i="13"/>
  <c r="E15" i="3"/>
  <c r="G45" i="13"/>
  <c r="E12" i="3"/>
  <c r="E18" i="2"/>
  <c r="E17" i="2"/>
  <c r="E15" i="2"/>
  <c r="E14" i="2"/>
  <c r="G18" i="13"/>
  <c r="G21" i="13"/>
  <c r="G27" i="13"/>
  <c r="G19" i="13"/>
  <c r="E16" i="2"/>
  <c r="E13" i="2"/>
  <c r="E11" i="2"/>
  <c r="E10" i="2"/>
  <c r="E33" i="2"/>
  <c r="D16" i="20"/>
  <c r="E158" i="15"/>
  <c r="H10" i="18"/>
  <c r="H11" i="18"/>
  <c r="H12" i="18"/>
  <c r="H14" i="18"/>
  <c r="F16" i="20"/>
  <c r="C20" i="17"/>
  <c r="E18" i="16"/>
  <c r="F14" i="20"/>
  <c r="D17" i="20"/>
  <c r="F15" i="20"/>
  <c r="J10" i="18"/>
  <c r="J11" i="18"/>
  <c r="J12" i="18"/>
  <c r="F17" i="20"/>
  <c r="D14" i="20"/>
  <c r="F18" i="16"/>
  <c r="I10" i="18"/>
  <c r="G59" i="13"/>
  <c r="G13" i="13"/>
  <c r="G33" i="13"/>
  <c r="E20" i="18"/>
  <c r="E21" i="18"/>
  <c r="D20" i="18"/>
  <c r="D21" i="18"/>
  <c r="F20" i="18"/>
  <c r="F21" i="18"/>
  <c r="H17" i="4"/>
  <c r="J17" i="4"/>
  <c r="F17" i="4"/>
  <c r="J13" i="4"/>
  <c r="E10" i="3"/>
  <c r="E12" i="18"/>
  <c r="E14" i="18"/>
  <c r="G61" i="13"/>
  <c r="J21" i="4"/>
  <c r="J15" i="4"/>
  <c r="F15" i="4"/>
  <c r="K45" i="8"/>
  <c r="G14" i="13"/>
  <c r="F12" i="18"/>
  <c r="H21" i="4"/>
  <c r="D22" i="4"/>
  <c r="F13" i="4"/>
  <c r="G16" i="13"/>
  <c r="E33" i="3"/>
  <c r="F14" i="18"/>
  <c r="J14" i="18"/>
  <c r="M14" i="20"/>
  <c r="E77" i="15"/>
  <c r="C6" i="17"/>
  <c r="K16" i="20"/>
  <c r="K17" i="20"/>
  <c r="K14" i="20"/>
  <c r="I16" i="20"/>
  <c r="I17" i="20"/>
  <c r="I14" i="20"/>
  <c r="F22" i="4"/>
  <c r="J22" i="4"/>
  <c r="H22" i="4"/>
  <c r="D11" i="20"/>
  <c r="F12" i="20"/>
  <c r="F10" i="20"/>
  <c r="F11" i="20"/>
  <c r="F19" i="20"/>
  <c r="I11" i="18"/>
  <c r="I12" i="18"/>
  <c r="I14" i="18"/>
  <c r="D22" i="18"/>
  <c r="D23" i="18"/>
  <c r="D25" i="18"/>
  <c r="E162" i="15"/>
  <c r="E22" i="18"/>
  <c r="E23" i="18"/>
  <c r="E25" i="18"/>
  <c r="G66" i="13"/>
  <c r="F22" i="18"/>
  <c r="F23" i="18"/>
  <c r="F25" i="18"/>
  <c r="F23" i="19"/>
  <c r="E23" i="19"/>
  <c r="K18" i="20"/>
  <c r="I18" i="20"/>
  <c r="M16" i="20"/>
  <c r="M17" i="20"/>
  <c r="K9" i="20"/>
  <c r="E79" i="15"/>
  <c r="E81" i="15"/>
  <c r="E28" i="19"/>
  <c r="K15" i="20"/>
  <c r="K8" i="20"/>
  <c r="F28" i="19"/>
  <c r="M15" i="20"/>
  <c r="D15" i="20"/>
  <c r="D10" i="20"/>
  <c r="F20" i="20"/>
  <c r="F21" i="20"/>
  <c r="D12" i="20"/>
  <c r="D19" i="20"/>
  <c r="M20" i="20"/>
  <c r="I12" i="20"/>
  <c r="I19" i="20"/>
  <c r="K10" i="20"/>
  <c r="I11" i="20"/>
  <c r="K12" i="20"/>
  <c r="K19" i="20"/>
  <c r="M9" i="20"/>
  <c r="M12" i="20"/>
  <c r="M19" i="20"/>
  <c r="I21" i="20"/>
  <c r="D20" i="20"/>
  <c r="D21" i="20"/>
  <c r="M10" i="20"/>
  <c r="M8" i="20"/>
  <c r="K20" i="20"/>
  <c r="C7" i="17"/>
  <c r="C8" i="17"/>
  <c r="C10" i="17"/>
  <c r="M11" i="20"/>
  <c r="M21" i="20"/>
  <c r="K11" i="20"/>
  <c r="K21" i="20"/>
  <c r="D19" i="19"/>
  <c r="D23" i="19"/>
  <c r="D28" i="19"/>
  <c r="I15" i="20"/>
  <c r="I9" i="20"/>
  <c r="I10" i="20"/>
  <c r="I8" i="20"/>
  <c r="I20" i="20"/>
</calcChain>
</file>

<file path=xl/sharedStrings.xml><?xml version="1.0" encoding="utf-8"?>
<sst xmlns="http://schemas.openxmlformats.org/spreadsheetml/2006/main" count="674" uniqueCount="444">
  <si>
    <t>Welcome to the Free Excel Student Template Version 16.1.12</t>
  </si>
  <si>
    <t>Dear Student,</t>
  </si>
  <si>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</si>
  <si>
    <t>Instructions for Using the Template</t>
  </si>
  <si>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&amp; David textbook for conceptual guidelines for every matrix and analysis in this Template.</t>
    </r>
  </si>
  <si>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</si>
  <si>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t>Strengths and Weaknesses</t>
  </si>
  <si>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2015"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</si>
  <si>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highly weighted factors listed first.</t>
  </si>
  <si>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</si>
  <si>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t>1 = "major weaknesses"</t>
  </si>
  <si>
    <t>2 = "minor weaknesses"</t>
  </si>
  <si>
    <t>3 = "minor strength"</t>
  </si>
  <si>
    <t>4 = "major strength"</t>
  </si>
  <si>
    <t>Strengths</t>
  </si>
  <si>
    <t>Weight</t>
  </si>
  <si>
    <t>Rating</t>
  </si>
  <si>
    <t xml:space="preserve">Home Depot has shown great success when entering new market segments because their marketing strategies that consist of utilizing social media, blogs, workshops, etc. reaching as many potential customers as possible and providing insist into their products far beyond that of its competitors (ModGirlMarketing, 2016). </t>
  </si>
  <si>
    <t xml:space="preserve">Home Depot holds a large share of the building and garden market share with Over 29%, compared to its main competitor Lowe’s only holding 19% (Danziger, 2020). </t>
  </si>
  <si>
    <t xml:space="preserve">Home Depot has very strong cash flows, over 11 billion in 2019, that allow them to develop and enter into emerging markets as well as capitalize on new advancements in technology, leading to a decrease in operating costs and increase in sales (FernFortUniversity).  </t>
  </si>
  <si>
    <t xml:space="preserve">Home Depot focuses greatly on their employees through intensive training programs and research &amp; development that allow for a more knowledgeable workforce, spending on average 6 months in training to start with continual training programs (Home Depot).  </t>
  </si>
  <si>
    <t xml:space="preserve">Home Depot drives innovation amongst its vendors, employees, and customers with incentives and awards every year. They offer workshops and pitch panels amongst other events that individuals present their product to Home Depot and the winners are given the chance to sell their product in Home Depot (HBSDealer, 2018). </t>
  </si>
  <si>
    <t xml:space="preserve">Home Depot utilizes technology very efficiently in its operations. In 2017 the company announced an $11.1 billion dollar strategy to transform itself into a more “digital-centric retailer”, with improvements in e-commerce as well as in store features such as smart phone apps to view products (Giles, 2019).  </t>
  </si>
  <si>
    <t xml:space="preserve">Home Depot has historically been very smart and strategic about its acquisitions, allowing customer service and product authority to be driving factors. Their acquisitions allow them to branch into, but similar industries to capture a market share to better their internal operations (Ogino, 2016).  </t>
  </si>
  <si>
    <t xml:space="preserve">Home Depot focuses greatly on renewable and reusable energy and give quarterly and annual updates on their website. They currently are investing in windmill farms and plan on reducing emissions in other areas such as their supply chain. In 2019, they reduced their greenhouse gas emissions by 10% (Home Depot).  </t>
  </si>
  <si>
    <t xml:space="preserve">Home Depot has a high level of brand loyalty amongst its customers and credits this to both their well trained and knowledgeable employees as well as their dedicated customer relationship management department (Home Depot). </t>
  </si>
  <si>
    <t>Home Depot outperforms its competitors by increasing their profit margin on items through integration and efficiency in their supply chain. Currently they are 3% above Lowe’s and over 11% higher than the industry average of 22% (FernFortUniversity).</t>
  </si>
  <si>
    <t>Weaknesses</t>
  </si>
  <si>
    <t xml:space="preserve">Even though Home Depot is in multiple markets, over 80% of their revenue comes from the United States making them overly dependent on a maturing market (O’Connor, 2020).  </t>
  </si>
  <si>
    <t xml:space="preserve">Home Depot has shown expansion efforts in other countries outside of North America with no success. In china Home Depot failed due to their business model of DIYers, which is non-existent in china, leaving you to question Home Depot’s expansion capability (Brown, 2012).  </t>
  </si>
  <si>
    <t xml:space="preserve">Home Depot’s current long-term debt to equity ratio amongst several others suggest that the company may have issues financially with planning and leverage, which can lead to significant failures in uncertain times (FernFortUniversity).  </t>
  </si>
  <si>
    <t xml:space="preserve">In recent years Home Depot has come under scrutiny of local and federal governments with illegal dumping/disposal of hazardous waste. This can lead to a bad brand reputation and millions of dollars in fines (Bhasin, 2019).  </t>
  </si>
  <si>
    <t xml:space="preserve">Home Depots $11.1 billion dollar plan to integrate technology into their business practices has reach a standstill in 2020, with little results to prove that their efforts are working (StrategyClub).  </t>
  </si>
  <si>
    <t xml:space="preserve">Home Depots efforts to train and retain their employees come after a long history of high employee turnover, well above the industry average of 11% (O’Connor, 2020)  </t>
  </si>
  <si>
    <t xml:space="preserve">Home Depot’s research and development sector has recorded no annual expenses, leaving them as one of the only competitors in their industry to not invest directly into R&amp;D. They do invest in other areas similar to R&amp;D, however non-direct investment may increase potential roadblocks (NYSE). </t>
  </si>
  <si>
    <t xml:space="preserve">Home Depot’s current organizational structure inhibits them from growing and advancing into other business segments such as clothing, larger equipment sales, and other similar industries (FernFortUniversity).  </t>
  </si>
  <si>
    <t xml:space="preserve">Home Depot is largely dependent on macroeconomic conditions, largely that in the United States. This means that when economic conditions such as the housing market are suffering Home Depot’s revenue will suffer as well, as in the 2008 recession when revenue fell on average 8% annually (Forbes). </t>
  </si>
  <si>
    <t xml:space="preserve">The supply chain for Home Depot is very limited due to supplier’s loyalty to a specific company. This leaves Home Depot with an inability to obtain and sell certain items, some of which may be significant in quarterly sales (Ferguson, 2017). </t>
  </si>
  <si>
    <t>Total Weight (Must Equal 1.00)</t>
  </si>
  <si>
    <t>Opportunities and Threats</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</si>
  <si>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2015."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</si>
  <si>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</si>
  <si>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</si>
  <si>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t>1 = "company's response to the external factor is poor"</t>
  </si>
  <si>
    <t>2 = "company's response to the external factor is average"</t>
  </si>
  <si>
    <t>3 = "company's response to the external factor is above average"</t>
  </si>
  <si>
    <t>4 = "company's response to the external factor is superior"</t>
  </si>
  <si>
    <t>Opportunities</t>
  </si>
  <si>
    <t xml:space="preserve">Currently the company is in the middle of its multiyear plan to incorporate technology into business practices. Home Depot has a large and increasing presence in e-commerce resulting in over 15% of total sales coming from e-commerce, up 79% annually (Jhonsa, 2020).  </t>
  </si>
  <si>
    <t xml:space="preserve">Being in the home improvement retail industry Home Depot has the cash flow to ensure that its products are up to date with an ever-changing customer base which will further increase their competitive advantage (FernFortUniversity). </t>
  </si>
  <si>
    <t xml:space="preserve">Home Depot currently has programs in place to further their efforts to use renewable and sustainable energy and with increasing environmental restrictions in coming years, they may be ahead of the curve and eliminate harsh penalties (FernFortUniversity).  </t>
  </si>
  <si>
    <t xml:space="preserve">Home Depot is in an industry that is heavily impacted by economic recessions and upswings, mostly relating to the housing market and the recent economic upswing since 2009. Over the next five years private sector spending is expected to decrease however, contractors and housing starts are expected to be a driving force in Home Depot’s revenue (O’Connor, 2020). </t>
  </si>
  <si>
    <t xml:space="preserve">Home Depot recently entered the high-tech appliance and device market, hoping to increase their appeal to professional customers in the coming years. This presents an opportunity to continue expanding in an area that historically has proven to be a large competitive advantage against Lowe’s, since 30% of all sales come from professional clients (O’Connor. 2020). </t>
  </si>
  <si>
    <t xml:space="preserve">Home Depot currently operates in international markets, mainly in North America, however retail locations outside of the United States represent an opportunity to increase revenue over the coming years with an overall increase in discretionary income (O’Connor, 2020).  </t>
  </si>
  <si>
    <t xml:space="preserve">Home Depot has a larger presence than Lowe’s, with 2,285 locations and their strategic location planning provides them an opportunity to capitalize on economic growth since they are in areas of high income such as California and Florida (O’Connor, 2020).  </t>
  </si>
  <si>
    <t xml:space="preserve">Home Depot has historically been an organization that grows through acquisitions of companies in similar markets. This presents Home Depot with an opportunity to grow, learn, and develop a brand that customers can trust leveraging more specialized information from these acquisitions (Johnston, 2020).  </t>
  </si>
  <si>
    <t xml:space="preserve">The home décor sector is experiencing exponential annual growth of 6.6% projected from 2020-202; an area that Home Depot has the cash flows and expertise to invest in, giving them an opportunity to capture a larger market share (Johnston, 2020).  </t>
  </si>
  <si>
    <t xml:space="preserve"> COVID-19 presents Home Depot with an opportunity to increase their DIY sales to homeowners, which are more likely than ever to purchase items to fix or improve their home. Currently DIY’ers make up 97% of their customers (FutureCast).</t>
  </si>
  <si>
    <t>Threats</t>
  </si>
  <si>
    <t xml:space="preserve">Home Depot is in the home improvement retail industry, which is now considered a mature market. This means that the market is becoming saturated and there are fewer opportunities for robust growth since product differentiation is limited (O’Connor, 2020).  </t>
  </si>
  <si>
    <t xml:space="preserve">Home Depot is subject to state, local, and federal laws. Changes in environmental laws, tariffs, taxes, privacy and data protection laws, restrictions on trade, and licensing could all affective Home Depot's operations adversely (MarketLine, 2020).    </t>
  </si>
  <si>
    <t xml:space="preserve">Home Depot operates in various countries and is subject to foreign exchange risks. “In FY2020, the company reported a gain of US$53 million from foreign currency translation adjustments as compared to a loss of US$267 million in FY2019” (MarketLine, 2020).  </t>
  </si>
  <si>
    <t xml:space="preserve">Tight labor markets and government mandated minimum wage increases pose a threat to labor costs. Many states like Washington, Maine, Maryland, and California have all raised minimum wage to well over $10 an hour, above the federal minimum wage rate of $7.20 an hour (MarketLine, 2020).  </t>
  </si>
  <si>
    <t xml:space="preserve">Competition for Home Depot’s main competitor, Lowe’s, threatens the company's market share. At end of first quarter of 2020, Lowe’s posed a 11.2% increase in sales compared to Home Depot’s 7.1% (Danziger, 2020).    </t>
  </si>
  <si>
    <t xml:space="preserve"> Lumber prices have fallen 50% since 2018, coming to a price of around $350 per thousand feet. Lumber accounts for 18% of Home Depot's revenue and the company has not responded adequately (Garcia, 2019).  </t>
  </si>
  <si>
    <t xml:space="preserve">Strong barging power of employees threatens Home Depot with the possibility of strikes. In Mexico, employees of the company are seeking 20% pay raise with an added 20 days of paid vacation as of January of this year (Home, 2020).  </t>
  </si>
  <si>
    <t xml:space="preserve">Lawsuits serve as a large threat to Home Depot as the can slow business operations and excessive amounts of cash can be lost. Home Depot was recently hit with a class action in California over labor code violations (Shaak, 2020). </t>
  </si>
  <si>
    <t xml:space="preserve">Low supply of innovated products threatens Home Depot's ability to compete with other retailers. “Over the years the company has developed numerous products but those are often response to the development by other players. Secondly the supply of new products is not regular thus leading to high and low swings in the sales number over period of time” (FernFortUniversity).  </t>
  </si>
  <si>
    <t xml:space="preserve"> A Looming Recession threatens to cause a decrease in home improvement projects and major construction. The company missed expectations in its earnings per share as it hit $2.08 per share, missing the expected $2.27 per share (Kumar, 2020</t>
  </si>
  <si>
    <t>Competitive Profile Matrix (CPM)</t>
  </si>
  <si>
    <r>
      <t xml:space="preserve">To perform the CPM, enter exactly 12 critical success factors, no more and no less.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</si>
  <si>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t xml:space="preserve">After entering in 12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</si>
  <si>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t>After entering in your weights, type the name of your company and two other competitors in the corresponding boxes.</t>
  </si>
  <si>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</si>
  <si>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t xml:space="preserve">Enter 12 Factors Below </t>
  </si>
  <si>
    <t>Home Depot</t>
  </si>
  <si>
    <t>Lowes</t>
  </si>
  <si>
    <t xml:space="preserve">Menards </t>
  </si>
  <si>
    <t>Enter Ratings Below</t>
  </si>
  <si>
    <t>Advertising</t>
  </si>
  <si>
    <t>Market Penetration</t>
  </si>
  <si>
    <t>Customer Service</t>
  </si>
  <si>
    <t>Store Locations</t>
  </si>
  <si>
    <t>R&amp;D</t>
  </si>
  <si>
    <t>Employee Dedication</t>
  </si>
  <si>
    <t>Financial Profit</t>
  </si>
  <si>
    <t>Customer Loyalty</t>
  </si>
  <si>
    <t>Market Share</t>
  </si>
  <si>
    <t>Product Quality</t>
  </si>
  <si>
    <t>Top Management</t>
  </si>
  <si>
    <t>Price Competitiveness</t>
  </si>
  <si>
    <t>Boston Consulting Group (BCG) Matrix</t>
  </si>
  <si>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10K or </t>
    </r>
    <r>
      <rPr>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data).  </t>
    </r>
  </si>
  <si>
    <t>In each division, enter a name, followed by the dollar amount in revenues for that division. Do not include M or B for millions or billions, but do drop off zeros. For example, for $100,000,000, you could enter 100,000 or 100 just be consistent.</t>
  </si>
  <si>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 xml:space="preserve">If you do not have a perfect apples to apples comparison, (possibly a rival firm combines lipstick and makeup, where your firm separates the two) then estimate as best you can and make note in your presentation. </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</si>
  <si>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</si>
  <si>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</si>
  <si>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Enter in division names below (If less than 5, leave the other spaces blank and no circles will appear)</t>
  </si>
  <si>
    <t>Your Firm's Division Revenues</t>
  </si>
  <si>
    <r>
      <t>T</t>
    </r>
    <r>
      <rPr>
        <sz val="11"/>
        <rFont val="Times New Roman"/>
        <family val="1"/>
      </rPr>
      <t>op Firm in Industry Division</t>
    </r>
    <r>
      <rPr>
        <sz val="11"/>
        <color theme="1"/>
        <rFont val="Times New Roman"/>
        <family val="1"/>
      </rPr>
      <t xml:space="preserve"> Revenues</t>
    </r>
  </si>
  <si>
    <t>Division Market Growth Rate (Step 4)</t>
  </si>
  <si>
    <t>Relative Market Share Position</t>
  </si>
  <si>
    <t>Building Materials</t>
  </si>
  <si>
    <t>Decor</t>
  </si>
  <si>
    <t>Hardlines</t>
  </si>
  <si>
    <t>Internal - External (IE) Matrix</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</si>
  <si>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</si>
  <si>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Company wide EFE and IFE scores are automatically entered once you complete the EFE and IFE Matrices.</t>
  </si>
  <si>
    <t>Enter in estimated EFE and IFE Scores for your respective divisions.</t>
  </si>
  <si>
    <t xml:space="preserve">This Template's IE matrix does not produce pie slices to show profits. </t>
  </si>
  <si>
    <t>Enter The Name Of Your Firm</t>
  </si>
  <si>
    <t xml:space="preserve">The Home Depot </t>
  </si>
  <si>
    <t>Enter in division names below. If less than 5, leave the other spaces blank and no circles will appear.  Remember you could use divisions by geographic region for the BCG and by product/service type for the IE (or vice versa).</t>
  </si>
  <si>
    <t>Estimated IFE Score</t>
  </si>
  <si>
    <t>Estimated EFE Score</t>
  </si>
  <si>
    <t>SPACE Matrix</t>
  </si>
  <si>
    <t>Include five (and only five) factors to assess each SPACE axis:  Financial Position (FP), Stability Position (SP), Competitive Position (CP), and Industry Position (IP).</t>
  </si>
  <si>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</si>
  <si>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</si>
  <si>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FP and IP</t>
  </si>
  <si>
    <t>Positive 1 (worst) to Positive 7 (best)</t>
  </si>
  <si>
    <t>CP and SP</t>
  </si>
  <si>
    <t>Negative 1 (best) to Negative 7 (worst)</t>
  </si>
  <si>
    <t>Ratings</t>
  </si>
  <si>
    <t>Financial Position (FP)</t>
  </si>
  <si>
    <t>Return on Investment (ROI)</t>
  </si>
  <si>
    <t>Leverage</t>
  </si>
  <si>
    <t xml:space="preserve">Liquidity </t>
  </si>
  <si>
    <t xml:space="preserve">Working Capital </t>
  </si>
  <si>
    <t>Cash Flow</t>
  </si>
  <si>
    <t>Industry Position (IP)</t>
  </si>
  <si>
    <t>Growth Potential</t>
  </si>
  <si>
    <t>Financial Stability</t>
  </si>
  <si>
    <t>Ease of Entry into Market</t>
  </si>
  <si>
    <t>Resource Utilization</t>
  </si>
  <si>
    <t>Profit Potential</t>
  </si>
  <si>
    <t>Competitive Position (CP)</t>
  </si>
  <si>
    <t>Technological know-how</t>
  </si>
  <si>
    <t>Control over Suppliers and Distributors</t>
  </si>
  <si>
    <t>Stability Position (SP)</t>
  </si>
  <si>
    <t>Rate of Inflation</t>
  </si>
  <si>
    <t>Technological Changes</t>
  </si>
  <si>
    <t>Price Elasticity of Demand</t>
  </si>
  <si>
    <t>Competitive Pressure</t>
  </si>
  <si>
    <t>Barriers to Entry into Market</t>
  </si>
  <si>
    <t>Your firm's X-axis</t>
  </si>
  <si>
    <t>Your firm's Y-axis</t>
  </si>
  <si>
    <t xml:space="preserve">Lowe's </t>
  </si>
  <si>
    <t>Estimated FP</t>
  </si>
  <si>
    <t>Estimated IP</t>
  </si>
  <si>
    <t>Estimated CP</t>
  </si>
  <si>
    <t xml:space="preserve">Estimated SP </t>
  </si>
  <si>
    <t>Competitor 1's X-axis</t>
  </si>
  <si>
    <t>Competitor 1's Y-axis</t>
  </si>
  <si>
    <t>Competitor 2's X-axis</t>
  </si>
  <si>
    <t>Competitor 2's Y-axis</t>
  </si>
  <si>
    <t>Perceptual Map</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</si>
  <si>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</si>
  <si>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</si>
  <si>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</si>
  <si>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</si>
  <si>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Durability</t>
  </si>
  <si>
    <t xml:space="preserve"> (Not Very Durable)</t>
  </si>
  <si>
    <t xml:space="preserve"> (Very Durable)</t>
  </si>
  <si>
    <t>Ease of Use</t>
  </si>
  <si>
    <t xml:space="preserve"> (Easy Use)</t>
  </si>
  <si>
    <t xml:space="preserve"> (Hard Use)</t>
  </si>
  <si>
    <t>Enter in up to 10 products</t>
  </si>
  <si>
    <t>X - axis Rating</t>
  </si>
  <si>
    <t>Y - axis Rating</t>
  </si>
  <si>
    <t>Refrigerator</t>
  </si>
  <si>
    <t>Toilet</t>
  </si>
  <si>
    <t>Tools</t>
  </si>
  <si>
    <t>Electrical Wiring</t>
  </si>
  <si>
    <t>Screws</t>
  </si>
  <si>
    <t>Plants</t>
  </si>
  <si>
    <t>Lawnmowers</t>
  </si>
  <si>
    <t>Flooring</t>
  </si>
  <si>
    <t>Lumber</t>
  </si>
  <si>
    <t>Power Tools</t>
  </si>
  <si>
    <t>Grand Strategy Matrix</t>
  </si>
  <si>
    <t>The Grand Strategy Matrix allows for entry of your firm and up to 5 divisions</t>
  </si>
  <si>
    <t>Rank the X axis from 1 (Extremely Weak Competitive Position) to 9 (Extremely Strong Competitive Position)</t>
  </si>
  <si>
    <t>Rank the Y axis from 1 (Extremely Slow Market Growth) to 9 (Extremely Rapid Market Growth)</t>
  </si>
  <si>
    <t>X-axis score</t>
  </si>
  <si>
    <t>Y-axis score</t>
  </si>
  <si>
    <t>SWOT</t>
  </si>
  <si>
    <t>Click on the SWOT Hyperlink below and add your SO,WO,ST, and WT Strategies.</t>
  </si>
  <si>
    <t>QSPM</t>
  </si>
  <si>
    <t>1.</t>
  </si>
  <si>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</si>
  <si>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t>2.</t>
  </si>
  <si>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</si>
  <si>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0 = Not applicable</t>
  </si>
  <si>
    <t>Strategy One</t>
  </si>
  <si>
    <t>Strategy Two</t>
  </si>
  <si>
    <t>1 = Not attractive</t>
  </si>
  <si>
    <t>2 = Somewhat attractive</t>
  </si>
  <si>
    <t>Purchase Bed, Bath, &amp; Beyond</t>
  </si>
  <si>
    <t>Incorporate Food Courts into our Stores</t>
  </si>
  <si>
    <t>3 = Reasonably attractive</t>
  </si>
  <si>
    <t>4 = Highly attractive</t>
  </si>
  <si>
    <t>AS Ratings</t>
  </si>
  <si>
    <t>You have completed Part 1.</t>
  </si>
  <si>
    <t>Preliminary Financial Data</t>
  </si>
  <si>
    <t xml:space="preserve">Enter in your preliminary financial data below for your company. This data is used to construct financial statements, financial ratios, and much more. </t>
  </si>
  <si>
    <t>Income Statement Information</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</si>
  <si>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</si>
  <si>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Read the Note to the left CAREFULLY</t>
  </si>
  <si>
    <t xml:space="preserve"> Reporting Date</t>
  </si>
  <si>
    <t>Revenue</t>
  </si>
  <si>
    <t>Cost of Goods Sold</t>
  </si>
  <si>
    <t>Operating expenses</t>
  </si>
  <si>
    <t>Interest Expense</t>
  </si>
  <si>
    <r>
      <t xml:space="preserve">Note: If receiving interest </t>
    </r>
    <r>
      <rPr>
        <u/>
        <sz val="11"/>
        <rFont val="Times New Roman"/>
        <family val="1"/>
      </rPr>
      <t>credit,</t>
    </r>
    <r>
      <rPr>
        <sz val="11"/>
        <rFont val="Times New Roman"/>
        <family val="1"/>
      </rPr>
      <t xml:space="preserve"> enter as NEGATIVE number</t>
    </r>
  </si>
  <si>
    <t>Non-recurring Events</t>
  </si>
  <si>
    <t>Note: If NEGATIVE enter as negative number. Generally this line is for "discontinued operations" and 90% of the time you will enter 0</t>
  </si>
  <si>
    <t>Tax</t>
  </si>
  <si>
    <r>
      <t xml:space="preserve">Note: If receiving a tax </t>
    </r>
    <r>
      <rPr>
        <u/>
        <sz val="11"/>
        <rFont val="Times New Roman"/>
        <family val="1"/>
      </rPr>
      <t>credit,</t>
    </r>
    <r>
      <rPr>
        <sz val="11"/>
        <rFont val="Times New Roman"/>
        <family val="1"/>
      </rPr>
      <t xml:space="preserve"> enter as NEGATIVE number</t>
    </r>
  </si>
  <si>
    <t>Balance Sheet Information</t>
  </si>
  <si>
    <t>Current Assets</t>
  </si>
  <si>
    <t>Cash and equivalents</t>
  </si>
  <si>
    <t>Accounts Receivable</t>
  </si>
  <si>
    <t>Inventory</t>
  </si>
  <si>
    <t>Other Current Assets</t>
  </si>
  <si>
    <t>Long Term Assets</t>
  </si>
  <si>
    <t>Property, plant &amp; equipment</t>
  </si>
  <si>
    <t>Goodwill</t>
  </si>
  <si>
    <t>Intangibles</t>
  </si>
  <si>
    <t>Other Long-term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</si>
  <si>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</si>
  <si>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</si>
  <si>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</si>
  <si>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</si>
  <si>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</si>
  <si>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</si>
  <si>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</si>
  <si>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</si>
  <si>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</si>
  <si>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</si>
  <si>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Note: Enter as negative number</t>
  </si>
  <si>
    <t>Paid in Capital &amp; Other</t>
  </si>
  <si>
    <t>Company Valuation</t>
  </si>
  <si>
    <t>Enter in the corresponding data below for your firm, and for a rival firm if you desire. The rival can be a firm you wish to acquire or simply just to compare to your case company.</t>
  </si>
  <si>
    <t>Your Firm's Name</t>
  </si>
  <si>
    <t>Stockholders' Equity</t>
  </si>
  <si>
    <t>Note: Determined after you complete the preliminary section.</t>
  </si>
  <si>
    <t>Net Income</t>
  </si>
  <si>
    <t>EPS</t>
  </si>
  <si>
    <t>Note: Determined after you complete the preliminary section and enter in # shares outstanding below.</t>
  </si>
  <si>
    <t># Shares Outstanding</t>
  </si>
  <si>
    <t>Note: Using Current # shares outstanding is okay or # of shares outstanding (issued) on the last day of the fiscal year.</t>
  </si>
  <si>
    <t>Stock Price</t>
  </si>
  <si>
    <t>Note: Current Stock price is fine, or the closing price on the last day of the fiscal year.</t>
  </si>
  <si>
    <t>Goodwill &amp; Intangibles</t>
  </si>
  <si>
    <t>Rival Firm's Name</t>
  </si>
  <si>
    <t>EPS/EBIT Analysis</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</si>
  <si>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</si>
  <si>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</si>
  <si>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Recession</t>
  </si>
  <si>
    <t>Normal</t>
  </si>
  <si>
    <t>Boom</t>
  </si>
  <si>
    <t>EBIT</t>
  </si>
  <si>
    <t>EPS/EBIT Data</t>
  </si>
  <si>
    <t>Amounted Needed</t>
  </si>
  <si>
    <t>Note: This number is the total cost of your recommendations.</t>
  </si>
  <si>
    <t>Interest Rate</t>
  </si>
  <si>
    <t>Note: Enter as a decimal.</t>
  </si>
  <si>
    <t>Tax Rate</t>
  </si>
  <si>
    <t>Shares Outstanding</t>
  </si>
  <si>
    <t>Note: Enter in under Company Valuation on this page.</t>
  </si>
  <si>
    <t># New Shares Outstanding</t>
  </si>
  <si>
    <t>Note: Calculated automatically</t>
  </si>
  <si>
    <t>Combination Financing Data</t>
  </si>
  <si>
    <t>Percent Equity Used to Finance</t>
  </si>
  <si>
    <t xml:space="preserve">Percent Debt Used to Finance </t>
  </si>
  <si>
    <t>Total Equity and Debt</t>
  </si>
  <si>
    <t>Note: Must equal 1.0. Check the two line items above.</t>
  </si>
  <si>
    <t>Projected Financial Statements</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</si>
  <si>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</si>
  <si>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</si>
  <si>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Take care to read all notes to the right of the line items. Consult Chapter 8 of the David &amp; David textbook for excellent explanations and tips for constructing projected statements.</t>
  </si>
  <si>
    <t>Enter in Dividends Paid for most recent year</t>
  </si>
  <si>
    <r>
      <t xml:space="preserve">Note: Enter the total </t>
    </r>
    <r>
      <rPr>
        <sz val="11"/>
        <color rgb="FFFF0000"/>
        <rFont val="Times New Roman"/>
        <family val="1"/>
      </rPr>
      <t>dollar</t>
    </r>
    <r>
      <rPr>
        <sz val="11"/>
        <color theme="1"/>
        <rFont val="Times New Roman"/>
        <family val="1"/>
      </rPr>
      <t xml:space="preserve"> amount in the same manner you did with your financial statements. For example, if you entered numbers in thousands (dropped off 000) or millions (dropped off 000,000) enter this number the same way</t>
    </r>
  </si>
  <si>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</si>
  <si>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t>Projected Years (earliest to latest)</t>
  </si>
  <si>
    <t>Income Statement</t>
  </si>
  <si>
    <t>Historical Numbers (see notes)</t>
  </si>
  <si>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</si>
  <si>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Revenues</t>
  </si>
  <si>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</si>
  <si>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</si>
  <si>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t>Operating Expenses</t>
  </si>
  <si>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</si>
  <si>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</si>
  <si>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</si>
  <si>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t>Non-Recurring Events</t>
  </si>
  <si>
    <r>
      <t xml:space="preserve">Historical Note: Dollar amount of Non-Recurring Events. Safe to forecast this number as $0 in ever year. </t>
    </r>
    <r>
      <rPr>
        <sz val="11"/>
        <color rgb="FFFF0000"/>
        <rFont val="Times New Roman"/>
        <family val="1"/>
      </rPr>
      <t>Enter as dollar amount.</t>
    </r>
  </si>
  <si>
    <t>Scroll Down for Balance Sheet</t>
  </si>
  <si>
    <t xml:space="preserve">Work from the bottom of the Projected Balance Sheet to the top </t>
  </si>
  <si>
    <t>Balance Sheet           (Start at the bottom)</t>
  </si>
  <si>
    <t>Historical Dollar Amount Paid</t>
  </si>
  <si>
    <t>The projected Balance Sheet is designed for you to enter in the NET ADDITIONAL DOLLAR VALUES (except for dividends).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</si>
  <si>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Read the message to the right, then start at the bottom with dividends.</t>
  </si>
  <si>
    <t>Assets</t>
  </si>
  <si>
    <t>Cash and Equivalents</t>
  </si>
  <si>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</si>
  <si>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and keeping existing PP&amp;E the same, simply enter $200 into the first projected year. If you plan to also reduce existing PP&amp;E by $300, then you would enter in a negative $100 into Projected Year 1. Take care with each line time, it is not how fast you get the numbers entered. Reread the hints in red writing a few lines above.</t>
  </si>
  <si>
    <t>Property Plant &amp; Equipment</t>
  </si>
  <si>
    <t>Other Long-Term Assets</t>
  </si>
  <si>
    <t>Liabilities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</si>
  <si>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</si>
  <si>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Long-Term Debt</t>
  </si>
  <si>
    <t>Other Long-Term Liabilities</t>
  </si>
  <si>
    <t>Equity</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</si>
  <si>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and David textbook.</t>
    </r>
  </si>
  <si>
    <t>Historical Note: The Retained Earnings value is for the most recent year reported. The new additional (not cumulative)  Retained Earnings are calculated automatically.</t>
  </si>
  <si>
    <t>Total Dividends to Pay</t>
  </si>
  <si>
    <t>START HERE</t>
  </si>
  <si>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</si>
  <si>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IFE Matrix</t>
  </si>
  <si>
    <r>
      <t xml:space="preserve"> </t>
    </r>
    <r>
      <rPr>
        <sz val="12"/>
        <rFont val="Times New Roman"/>
        <family val="1"/>
      </rPr>
      <t xml:space="preserve">If data is missing here, recheck  "Part I" </t>
    </r>
  </si>
  <si>
    <t>Check to make sure your text is not cut off in the matrix. Double click (or drag) between the Cell Numbers.</t>
  </si>
  <si>
    <t>To transfer into Word or Power Point, highlight the matrix, then paste special as "picture"</t>
  </si>
  <si>
    <t xml:space="preserve"> </t>
  </si>
  <si>
    <t>Weighted Score</t>
  </si>
  <si>
    <t>Total IFE Score</t>
  </si>
  <si>
    <t>EFE Matrix</t>
  </si>
  <si>
    <t>Total EFE Score</t>
  </si>
  <si>
    <t>CPM Matrix</t>
  </si>
  <si>
    <t>If data is missing here, recheck the "Part I" page.</t>
  </si>
  <si>
    <t xml:space="preserve">Critical Success Factors </t>
  </si>
  <si>
    <t xml:space="preserve"> Score</t>
  </si>
  <si>
    <t xml:space="preserve">Rating  </t>
  </si>
  <si>
    <t xml:space="preserve"> Score   </t>
  </si>
  <si>
    <t xml:space="preserve">Rating   </t>
  </si>
  <si>
    <t xml:space="preserve"> Score  </t>
  </si>
  <si>
    <t>Totals</t>
  </si>
  <si>
    <t>BCG</t>
  </si>
  <si>
    <t>If data is missing here, recheck the "Part I" page and read step 3.</t>
  </si>
  <si>
    <t>Highlight the entire matrix (not just the inside box), and then paste as paste special picture.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</si>
  <si>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</si>
  <si>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Please Scroll down for the BCG Matrix</t>
  </si>
  <si>
    <t xml:space="preserve">                        Relative Market Share Position</t>
  </si>
  <si>
    <t>High 1.0</t>
  </si>
  <si>
    <t>Low 0.0</t>
  </si>
  <si>
    <t>Industry Sales Growth Rate</t>
  </si>
  <si>
    <t>High 0.20</t>
  </si>
  <si>
    <t>Low -0.20</t>
  </si>
  <si>
    <t>IE</t>
  </si>
  <si>
    <t>If you do not see your circle, either you did not enter in the corresponding EFE or IFE information.  It is also possible your bubble is behind another bubble if the EFE and IFE information was close to the same.</t>
  </si>
  <si>
    <t>THE IFE TOTAL WEIGHTED SCORES</t>
  </si>
  <si>
    <t>Strong</t>
  </si>
  <si>
    <t xml:space="preserve">Weak </t>
  </si>
  <si>
    <t>High</t>
  </si>
  <si>
    <t>THE EFE WEIGHTED SCORES</t>
  </si>
  <si>
    <t>Low</t>
  </si>
  <si>
    <t>SPACE</t>
  </si>
  <si>
    <t>Highlight the entire matrix (not just the inside box), and then paste as paste special picture. Be sure to also include the table below the chart also in your presentation.</t>
  </si>
  <si>
    <t>If you do not see your bubble either you did not enter in the information or, it is also possible your bubble is behind another bubble if the X and Y information were close to the same.</t>
  </si>
  <si>
    <t xml:space="preserve">Internal Analysis: </t>
  </si>
  <si>
    <t>External Analysis:</t>
  </si>
  <si>
    <t xml:space="preserve">Financial Position (FP) Average </t>
  </si>
  <si>
    <t>Stability Position (SP) Average</t>
  </si>
  <si>
    <t>Competitive Position (CP) Average</t>
  </si>
  <si>
    <t>Industry Position (IP) Average</t>
  </si>
  <si>
    <t>Perceptual Maps</t>
  </si>
  <si>
    <t>If data is missing here, recheck the "Part I" page and read Step 3.</t>
  </si>
  <si>
    <t>If you do not see your circle, either you did not enter in the corresponding information or it is also possible your bubble is behind another bubble if the axis information was close to the same.</t>
  </si>
  <si>
    <t>GRAND</t>
  </si>
  <si>
    <t xml:space="preserve"> If data is missing here, recheck the "Part I" page and read Step 3.</t>
  </si>
  <si>
    <t>SO Strategies</t>
  </si>
  <si>
    <t xml:space="preserve">With Home Depot’s efforts in marketing through multiple media streams, their chances of success when entering emerging market segments, such as home décor, is significantly higher (1,9) </t>
  </si>
  <si>
    <t xml:space="preserve">Home Depot’s large market share of building and garden materials makes them effective when adjusting to trends and new demand. This excess of cash flow also helps lessen the impact of the transition lag.  </t>
  </si>
  <si>
    <t xml:space="preserve">Home Depot’s high level of brand loyalty from professional clients increases the likelihood of success in their new high-tech market approach, driven as an effort to appeal to their professional clients more (9,5) </t>
  </si>
  <si>
    <t>ST Strategies</t>
  </si>
  <si>
    <t xml:space="preserve">Home Depot faces the challenge of their industry maturing and the growth potential decreasing. However, with their innovative practices in cost reduction and supply chain efficiency, they may be able to increase profit margins allowing for continued stability through tough times (10, 1). </t>
  </si>
  <si>
    <t xml:space="preserve">Lowe’s has shown a drastic increase in sales from previous quarters, inching closer and closer to Home Depot’s 29% share of the market. Home Depot will sustain a substantial market share because Home Depot is targeting professional customers more effectively than Lowe’s (2,5). </t>
  </si>
  <si>
    <t xml:space="preserve">A looming recession means a decrease in sales and therefore revenue for Home Depot since it is affected by macroeconomics of the United States. However, their large cash flows resulting in retained earnings of over 11 billion in 2019 will ensure that the company can survive tougher times (3,10). </t>
  </si>
  <si>
    <t>WO Strategies</t>
  </si>
  <si>
    <t xml:space="preserve">Home Depot’s history of illegal disposal of toxic waste and allegations from local and federal governments may be a thing of the past with their new efforts focused on sustainable and renewable energy to eliminate toxic waste (4,3) </t>
  </si>
  <si>
    <t xml:space="preserve">Home Depot has a very limited number of international business locations, all of which are in North America. Their efforts to incorporate technology into business practices may make the transition to international markets more effective and sustainable (2,1). </t>
  </si>
  <si>
    <t xml:space="preserve">Home Depot shows no expense category for research and development however with their acquisition of smaller, more industry specific firms aid in the development of products and can ensure customer satisfaction with new products (7,8) </t>
  </si>
  <si>
    <t>WT Strategies</t>
  </si>
  <si>
    <t xml:space="preserve">Home Depot’s history of toxic waste disposal allegations and new, increasing government regulations on environmental issues may present even larger allegations, especially when entering international markets, against Home Depot in the future, resulting in millions of dollars in fines (4,2). </t>
  </si>
  <si>
    <t xml:space="preserve">Home Depot reports that 80% of its revenue comes from within the United States and with many states raising working standards/minimum wage, Home Depot’s bottom line can be significantly decreased by these additional costs (1,4).  </t>
  </si>
  <si>
    <t xml:space="preserve">With no resources allocated to research and development, Home Depot faces fierce competition from competitors that release innovative products or solutions to common problems, a major factor in a mature market for driving sales (7,9). </t>
  </si>
  <si>
    <t xml:space="preserve">If data is missing here, recheck the "Part I" page. </t>
  </si>
  <si>
    <t xml:space="preserve">   </t>
  </si>
  <si>
    <t>AS</t>
  </si>
  <si>
    <t>TAS</t>
  </si>
  <si>
    <t xml:space="preserve">AS   </t>
  </si>
  <si>
    <t xml:space="preserve">TAS   </t>
  </si>
  <si>
    <t xml:space="preserve">  </t>
  </si>
  <si>
    <t xml:space="preserve">AS  </t>
  </si>
  <si>
    <t>STAS</t>
  </si>
  <si>
    <t xml:space="preserve">Complete Part II to Construct the Financial Statements. </t>
  </si>
  <si>
    <t>Percent Change</t>
  </si>
  <si>
    <t>Gross Profit</t>
  </si>
  <si>
    <t>EBT</t>
  </si>
  <si>
    <t>Balance Sheet</t>
  </si>
  <si>
    <t>Total Current Assets</t>
  </si>
  <si>
    <t>Total Assets</t>
  </si>
  <si>
    <t>Total Current Liabilities</t>
  </si>
  <si>
    <t>Total Liabilities</t>
  </si>
  <si>
    <t>Total Equity</t>
  </si>
  <si>
    <t>Total Liabilities and Equity</t>
  </si>
  <si>
    <t xml:space="preserve">Complete Part II to Construct the Company Valuation  </t>
  </si>
  <si>
    <t>Stockholders' Equity - (Goodwill + Intangibles)</t>
  </si>
  <si>
    <t>Net Income x 5</t>
  </si>
  <si>
    <t>(Share Price/EPS) x Net Income</t>
  </si>
  <si>
    <t>Number of Shares Outstanding x Share Price</t>
  </si>
  <si>
    <t>Method Average</t>
  </si>
  <si>
    <t xml:space="preserve">Complete Part II to Construct the EPS/EBIT Charts  </t>
  </si>
  <si>
    <t>Common Stock Financing</t>
  </si>
  <si>
    <t>Debt Financing</t>
  </si>
  <si>
    <t xml:space="preserve">Interest </t>
  </si>
  <si>
    <t>Taxes</t>
  </si>
  <si>
    <t>EAT</t>
  </si>
  <si>
    <t># Shares</t>
  </si>
  <si>
    <t xml:space="preserve"> Stock</t>
  </si>
  <si>
    <t>Debt</t>
  </si>
  <si>
    <t>Complete Part II to Construct the Projected Financial Statements.</t>
  </si>
  <si>
    <t>Projected Income Statement</t>
  </si>
  <si>
    <t>Projected Balance Sheet</t>
  </si>
  <si>
    <t xml:space="preserve">Complete Part II to Construct the Ratios  </t>
  </si>
  <si>
    <t>Historical Ratios</t>
  </si>
  <si>
    <t>Projected Ratios</t>
  </si>
  <si>
    <t>Current Ratio</t>
  </si>
  <si>
    <t>Quick Ratio</t>
  </si>
  <si>
    <t>Total Debt-to-Total-Assets Ratio</t>
  </si>
  <si>
    <t>Debt-to-Total-Assets Ratio</t>
  </si>
  <si>
    <t>Total Debt-to-Equity Ratio</t>
  </si>
  <si>
    <t>Debt-to-Equity Ratio</t>
  </si>
  <si>
    <t>Times-Interest-Earned Ratio</t>
  </si>
  <si>
    <t>Inventory Turnover</t>
  </si>
  <si>
    <t>Fixed Assets Turnover</t>
  </si>
  <si>
    <t>Total Assets Turnover</t>
  </si>
  <si>
    <t>Accounts Receivable Turnover</t>
  </si>
  <si>
    <t>Average Collection Period</t>
  </si>
  <si>
    <t>Gross Profit Margin %</t>
  </si>
  <si>
    <t>Operating Profit Margin %</t>
  </si>
  <si>
    <t>ROA %</t>
  </si>
  <si>
    <t>ROE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</si>
</sst>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 numFmtId="172" formatCode="&quot;$&quot;#,##0.0_);[Red]\(&quot;$&quot;#,##0.0\)"/>
  </numFmts>
  <fonts count="58">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sz val="11"/>
      <name val="Calibri"/>
      <family val="2"/>
      <scheme val="minor"/>
    </font>
    <font>
      <b/>
      <sz val="11"/>
      <name val="Times New Roman"/>
      <family val="1"/>
    </font>
    <font>
      <b/>
      <sz val="11"/>
      <color theme="1"/>
      <name val="Times New Roman"/>
      <family val="1"/>
    </font>
    <font>
      <b/>
      <sz val="12"/>
      <name val="Times"/>
    </font>
    <font>
      <sz val="10"/>
      <name val="Times"/>
    </font>
    <font>
      <b/>
      <sz val="10"/>
      <name val="Times"/>
    </font>
    <font>
      <b/>
      <u/>
      <sz val="10"/>
      <color rgb="FF000000"/>
      <name val="Times"/>
    </font>
    <font>
      <b/>
      <sz val="10"/>
      <color rgb="FF000000"/>
      <name val="Verdana"/>
      <family val="2"/>
    </font>
    <font>
      <b/>
      <i/>
      <u/>
      <sz val="10"/>
      <color rgb="FF000000"/>
      <name val="Times"/>
    </font>
    <font>
      <b/>
      <sz val="10"/>
      <color rgb="FF000000"/>
      <name val="Times"/>
    </font>
    <font>
      <sz val="10"/>
      <color rgb="FF000000"/>
      <name val="Times"/>
    </font>
    <font>
      <b/>
      <sz val="10"/>
      <color rgb="FF449646"/>
      <name val="Times"/>
    </font>
    <font>
      <sz val="12"/>
      <name val="Times"/>
    </font>
    <font>
      <b/>
      <sz val="10"/>
      <color theme="1"/>
      <name val="Verdana"/>
      <family val="2"/>
    </font>
    <font>
      <b/>
      <i/>
      <u/>
      <sz val="10"/>
      <name val="Times"/>
    </font>
    <font>
      <b/>
      <sz val="10"/>
      <color theme="1"/>
      <name val="Times"/>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s>
  <fills count="2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6"/>
        <bgColor theme="1"/>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6"/>
        <bgColor theme="0" tint="-0.14999847407452621"/>
      </patternFill>
    </fill>
    <fill>
      <patternFill patternType="solid">
        <fgColor theme="0" tint="-0.14999847407452621"/>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s>
  <cellStyleXfs count="5">
    <xf numFmtId="0" fontId="0" fillId="0" borderId="0"/>
    <xf numFmtId="44" fontId="17" fillId="0" borderId="0" applyFont="0" applyFill="0" applyBorder="0" applyAlignment="0" applyProtection="0"/>
    <xf numFmtId="9" fontId="17" fillId="0" borderId="0" applyFont="0" applyFill="0" applyBorder="0" applyAlignment="0" applyProtection="0"/>
    <xf numFmtId="0" fontId="54" fillId="0" borderId="0" applyNumberFormat="0" applyFill="0" applyBorder="0" applyAlignment="0" applyProtection="0"/>
    <xf numFmtId="43" fontId="17" fillId="0" borderId="0" applyFont="0" applyFill="0" applyBorder="0" applyAlignment="0" applyProtection="0"/>
  </cellStyleXfs>
  <cellXfs count="838">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1" fillId="7" borderId="22"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7" borderId="5" xfId="0" applyFont="1" applyFill="1" applyBorder="1" applyAlignment="1">
      <alignment horizontal="left"/>
    </xf>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4"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9" fillId="0" borderId="0" xfId="0" applyFont="1" applyProtection="1">
      <protection locked="0"/>
    </xf>
    <xf numFmtId="0" fontId="9" fillId="9" borderId="5" xfId="0" applyFont="1" applyFill="1" applyBorder="1" applyAlignment="1" applyProtection="1">
      <alignment horizontal="left" vertical="top" wrapText="1"/>
    </xf>
    <xf numFmtId="5" fontId="19" fillId="17" borderId="0" xfId="0" applyNumberFormat="1" applyFont="1" applyFill="1" applyBorder="1" applyAlignment="1" applyProtection="1">
      <alignment horizontal="center"/>
    </xf>
    <xf numFmtId="0" fontId="19" fillId="17"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7"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14" fontId="23" fillId="19" borderId="3" xfId="0" applyNumberFormat="1" applyFont="1" applyFill="1" applyBorder="1" applyAlignment="1" applyProtection="1">
      <alignment horizontal="center"/>
    </xf>
    <xf numFmtId="0" fontId="23" fillId="19" borderId="3" xfId="0" applyFont="1" applyFill="1" applyBorder="1" applyAlignment="1" applyProtection="1">
      <alignment horizontal="center"/>
    </xf>
    <xf numFmtId="0" fontId="23" fillId="19" borderId="4" xfId="0" applyFont="1" applyFill="1" applyBorder="1" applyAlignment="1" applyProtection="1">
      <alignment horizontal="center"/>
    </xf>
    <xf numFmtId="0" fontId="19" fillId="17" borderId="14" xfId="0" applyFont="1" applyFill="1" applyBorder="1" applyAlignment="1" applyProtection="1">
      <alignment horizontal="center"/>
    </xf>
    <xf numFmtId="165" fontId="19" fillId="0" borderId="27" xfId="0" applyNumberFormat="1" applyFont="1" applyBorder="1" applyAlignment="1" applyProtection="1">
      <alignment horizontal="center"/>
    </xf>
    <xf numFmtId="0" fontId="19" fillId="0" borderId="27" xfId="0" applyFont="1" applyBorder="1" applyAlignment="1" applyProtection="1">
      <alignment horizontal="center"/>
    </xf>
    <xf numFmtId="37" fontId="19" fillId="17" borderId="27" xfId="0" applyNumberFormat="1" applyFont="1" applyFill="1" applyBorder="1" applyAlignment="1" applyProtection="1">
      <alignment horizontal="center"/>
    </xf>
    <xf numFmtId="37" fontId="19" fillId="0" borderId="27" xfId="0" applyNumberFormat="1" applyFont="1" applyBorder="1" applyAlignment="1" applyProtection="1">
      <alignment horizontal="center"/>
    </xf>
    <xf numFmtId="37" fontId="24" fillId="0" borderId="32" xfId="0" applyNumberFormat="1" applyFont="1" applyBorder="1" applyAlignment="1" applyProtection="1">
      <alignment horizontal="center"/>
    </xf>
    <xf numFmtId="14" fontId="23" fillId="16" borderId="3" xfId="0" applyNumberFormat="1" applyFont="1" applyFill="1" applyBorder="1" applyAlignment="1" applyProtection="1">
      <alignment horizontal="center"/>
    </xf>
    <xf numFmtId="0" fontId="23" fillId="16" borderId="4" xfId="0" applyFont="1" applyFill="1" applyBorder="1" applyProtection="1"/>
    <xf numFmtId="0" fontId="26" fillId="0" borderId="0" xfId="0" applyFont="1" applyFill="1" applyProtection="1">
      <protection locked="0"/>
    </xf>
    <xf numFmtId="0" fontId="25" fillId="19" borderId="2" xfId="0" applyFont="1" applyFill="1" applyBorder="1" applyProtection="1"/>
    <xf numFmtId="0" fontId="26" fillId="0" borderId="37" xfId="0" applyFont="1" applyBorder="1" applyProtection="1"/>
    <xf numFmtId="0" fontId="26" fillId="17" borderId="37" xfId="0" applyFont="1" applyFill="1" applyBorder="1" applyProtection="1"/>
    <xf numFmtId="0" fontId="25" fillId="0" borderId="31" xfId="0" applyFont="1" applyBorder="1" applyProtection="1"/>
    <xf numFmtId="0" fontId="26" fillId="0" borderId="0" xfId="0" applyFont="1" applyFill="1" applyBorder="1" applyProtection="1">
      <protection locked="0"/>
    </xf>
    <xf numFmtId="0" fontId="34" fillId="0" borderId="0" xfId="0" applyFont="1" applyFill="1" applyBorder="1" applyProtection="1">
      <protection locked="0"/>
    </xf>
    <xf numFmtId="0" fontId="0" fillId="0" borderId="0" xfId="0" applyFill="1" applyProtection="1">
      <protection locked="0"/>
    </xf>
    <xf numFmtId="0" fontId="36" fillId="0" borderId="0" xfId="0" applyFont="1" applyFill="1" applyBorder="1" applyAlignment="1" applyProtection="1">
      <alignment horizontal="center"/>
      <protection locked="0"/>
    </xf>
    <xf numFmtId="166" fontId="32" fillId="0" borderId="0" xfId="0" applyNumberFormat="1" applyFont="1" applyFill="1" applyBorder="1" applyAlignment="1" applyProtection="1">
      <alignment horizontal="center"/>
      <protection locked="0"/>
    </xf>
    <xf numFmtId="3" fontId="26" fillId="0" borderId="0" xfId="0" applyNumberFormat="1" applyFont="1" applyFill="1" applyBorder="1" applyAlignment="1" applyProtection="1">
      <alignment horizontal="center"/>
      <protection locked="0"/>
    </xf>
    <xf numFmtId="167" fontId="26" fillId="0" borderId="0" xfId="0" applyNumberFormat="1" applyFont="1" applyFill="1" applyBorder="1" applyAlignment="1" applyProtection="1">
      <alignment horizontal="center"/>
      <protection locked="0"/>
    </xf>
    <xf numFmtId="168" fontId="33" fillId="0" borderId="0" xfId="0" applyNumberFormat="1" applyFont="1" applyFill="1" applyBorder="1" applyAlignment="1" applyProtection="1">
      <alignment horizontal="center"/>
      <protection locked="0"/>
    </xf>
    <xf numFmtId="0" fontId="0" fillId="0" borderId="0" xfId="0" applyProtection="1"/>
    <xf numFmtId="0" fontId="29" fillId="18" borderId="5" xfId="0" applyFont="1" applyFill="1" applyBorder="1" applyProtection="1"/>
    <xf numFmtId="0" fontId="29" fillId="17" borderId="37" xfId="0" applyFont="1" applyFill="1" applyBorder="1" applyProtection="1"/>
    <xf numFmtId="0" fontId="30" fillId="17" borderId="27" xfId="0" applyFont="1" applyFill="1" applyBorder="1" applyAlignment="1" applyProtection="1">
      <alignment horizontal="center"/>
    </xf>
    <xf numFmtId="0" fontId="30" fillId="17" borderId="30" xfId="0" applyFont="1" applyFill="1" applyBorder="1" applyAlignment="1" applyProtection="1">
      <alignment horizontal="center"/>
    </xf>
    <xf numFmtId="0" fontId="31" fillId="0" borderId="37" xfId="0" applyFont="1" applyBorder="1" applyProtection="1"/>
    <xf numFmtId="166" fontId="32" fillId="0" borderId="27" xfId="0" applyNumberFormat="1" applyFont="1" applyBorder="1" applyAlignment="1" applyProtection="1">
      <alignment horizontal="center"/>
    </xf>
    <xf numFmtId="166" fontId="32" fillId="0" borderId="30" xfId="0" applyNumberFormat="1" applyFont="1" applyBorder="1" applyAlignment="1" applyProtection="1">
      <alignment horizontal="center"/>
    </xf>
    <xf numFmtId="0" fontId="31" fillId="17" borderId="37" xfId="0" applyFont="1" applyFill="1" applyBorder="1" applyProtection="1"/>
    <xf numFmtId="3" fontId="32" fillId="17" borderId="27" xfId="0" applyNumberFormat="1" applyFont="1" applyFill="1" applyBorder="1" applyAlignment="1" applyProtection="1">
      <alignment horizontal="center"/>
    </xf>
    <xf numFmtId="3" fontId="32" fillId="17" borderId="30" xfId="0" applyNumberFormat="1" applyFont="1" applyFill="1" applyBorder="1" applyAlignment="1" applyProtection="1">
      <alignment horizontal="center"/>
    </xf>
    <xf numFmtId="167" fontId="32" fillId="0" borderId="27" xfId="0" applyNumberFormat="1" applyFont="1" applyBorder="1" applyAlignment="1" applyProtection="1">
      <alignment horizontal="center"/>
    </xf>
    <xf numFmtId="167" fontId="32" fillId="0" borderId="30" xfId="0" applyNumberFormat="1" applyFont="1" applyBorder="1" applyAlignment="1" applyProtection="1">
      <alignment horizontal="center"/>
    </xf>
    <xf numFmtId="167" fontId="32" fillId="17" borderId="27" xfId="0" applyNumberFormat="1" applyFont="1" applyFill="1" applyBorder="1" applyAlignment="1" applyProtection="1">
      <alignment horizontal="center"/>
    </xf>
    <xf numFmtId="167" fontId="32" fillId="17" borderId="30" xfId="0" applyNumberFormat="1" applyFont="1" applyFill="1" applyBorder="1" applyAlignment="1" applyProtection="1">
      <alignment horizontal="center"/>
    </xf>
    <xf numFmtId="0" fontId="31" fillId="0" borderId="41" xfId="0" applyFont="1" applyBorder="1" applyProtection="1"/>
    <xf numFmtId="167" fontId="32" fillId="0" borderId="40" xfId="0" applyNumberFormat="1" applyFont="1" applyBorder="1" applyAlignment="1" applyProtection="1">
      <alignment horizontal="center"/>
    </xf>
    <xf numFmtId="167" fontId="32" fillId="0" borderId="42" xfId="0" applyNumberFormat="1" applyFont="1" applyBorder="1" applyAlignment="1" applyProtection="1">
      <alignment horizontal="center"/>
    </xf>
    <xf numFmtId="0" fontId="31" fillId="17" borderId="43" xfId="0" applyFont="1" applyFill="1" applyBorder="1" applyProtection="1"/>
    <xf numFmtId="3" fontId="32" fillId="17" borderId="39" xfId="0" applyNumberFormat="1" applyFont="1" applyFill="1" applyBorder="1" applyAlignment="1" applyProtection="1">
      <alignment horizontal="center"/>
    </xf>
    <xf numFmtId="3" fontId="32" fillId="17" borderId="44" xfId="0" applyNumberFormat="1" applyFont="1" applyFill="1" applyBorder="1" applyAlignment="1" applyProtection="1">
      <alignment horizontal="center"/>
    </xf>
    <xf numFmtId="0" fontId="31" fillId="0" borderId="13" xfId="0" applyFont="1" applyBorder="1" applyProtection="1"/>
    <xf numFmtId="0" fontId="27" fillId="18" borderId="5" xfId="0" applyFont="1" applyFill="1" applyBorder="1" applyAlignment="1" applyProtection="1">
      <alignment horizontal="right"/>
    </xf>
    <xf numFmtId="9" fontId="27" fillId="18" borderId="6" xfId="2" applyFont="1" applyFill="1" applyBorder="1" applyAlignment="1" applyProtection="1">
      <alignment horizontal="center"/>
    </xf>
    <xf numFmtId="9" fontId="27" fillId="18" borderId="7" xfId="2" applyFont="1" applyFill="1" applyBorder="1" applyAlignment="1" applyProtection="1">
      <alignment horizontal="left"/>
    </xf>
    <xf numFmtId="0" fontId="35" fillId="17" borderId="37" xfId="0" applyFont="1" applyFill="1" applyBorder="1" applyProtection="1"/>
    <xf numFmtId="0" fontId="36" fillId="17" borderId="27" xfId="0" applyFont="1" applyFill="1" applyBorder="1" applyAlignment="1" applyProtection="1">
      <alignment horizontal="center"/>
    </xf>
    <xf numFmtId="0" fontId="36" fillId="17" borderId="30" xfId="0" applyFont="1" applyFill="1" applyBorder="1" applyAlignment="1" applyProtection="1">
      <alignment horizontal="center"/>
    </xf>
    <xf numFmtId="0" fontId="37" fillId="0" borderId="37" xfId="0" applyFont="1" applyBorder="1" applyProtection="1"/>
    <xf numFmtId="0" fontId="37" fillId="17" borderId="37" xfId="0" applyFont="1" applyFill="1" applyBorder="1" applyProtection="1"/>
    <xf numFmtId="167" fontId="26" fillId="0" borderId="27" xfId="0" applyNumberFormat="1" applyFont="1" applyBorder="1" applyAlignment="1" applyProtection="1">
      <alignment horizontal="center"/>
    </xf>
    <xf numFmtId="167" fontId="26" fillId="0" borderId="30" xfId="0" applyNumberFormat="1" applyFont="1" applyBorder="1" applyAlignment="1" applyProtection="1">
      <alignment horizontal="center"/>
    </xf>
    <xf numFmtId="0" fontId="37" fillId="0" borderId="31" xfId="0" applyFont="1" applyBorder="1" applyProtection="1"/>
    <xf numFmtId="7" fontId="33" fillId="0" borderId="8" xfId="1" applyNumberFormat="1" applyFont="1" applyBorder="1" applyAlignment="1" applyProtection="1">
      <alignment horizontal="center"/>
    </xf>
    <xf numFmtId="7" fontId="33" fillId="0" borderId="15" xfId="1" applyNumberFormat="1" applyFont="1" applyBorder="1" applyAlignment="1" applyProtection="1">
      <alignment horizontal="center"/>
    </xf>
    <xf numFmtId="8" fontId="33" fillId="0" borderId="32" xfId="0" applyNumberFormat="1" applyFont="1" applyBorder="1" applyAlignment="1" applyProtection="1">
      <alignment horizontal="center"/>
    </xf>
    <xf numFmtId="8" fontId="33" fillId="0" borderId="33" xfId="0" applyNumberFormat="1" applyFont="1" applyBorder="1" applyAlignment="1" applyProtection="1">
      <alignment horizontal="center"/>
    </xf>
    <xf numFmtId="14" fontId="13" fillId="18" borderId="3" xfId="0" applyNumberFormat="1" applyFont="1" applyFill="1" applyBorder="1" applyAlignment="1" applyProtection="1">
      <alignment horizontal="center"/>
    </xf>
    <xf numFmtId="14" fontId="13" fillId="18" borderId="4" xfId="0" applyNumberFormat="1" applyFont="1" applyFill="1" applyBorder="1" applyAlignment="1" applyProtection="1">
      <alignment horizontal="center"/>
    </xf>
    <xf numFmtId="0" fontId="0" fillId="0" borderId="0" xfId="0" applyBorder="1" applyProtection="1">
      <protection locked="0"/>
    </xf>
    <xf numFmtId="44" fontId="0" fillId="0" borderId="0" xfId="0" applyNumberFormat="1" applyProtection="1">
      <protection locked="0"/>
    </xf>
    <xf numFmtId="0" fontId="24" fillId="17" borderId="27" xfId="0" applyFont="1" applyFill="1" applyBorder="1"/>
    <xf numFmtId="0" fontId="0" fillId="17" borderId="27" xfId="0" applyFont="1" applyFill="1" applyBorder="1"/>
    <xf numFmtId="5" fontId="0" fillId="0" borderId="27" xfId="0" applyNumberFormat="1" applyFont="1" applyBorder="1" applyAlignment="1">
      <alignment horizontal="center" vertical="center"/>
    </xf>
    <xf numFmtId="0" fontId="4" fillId="0" borderId="0" xfId="0" applyFont="1" applyProtection="1"/>
    <xf numFmtId="0" fontId="10" fillId="10" borderId="5" xfId="0" applyFont="1" applyFill="1" applyBorder="1" applyProtection="1"/>
    <xf numFmtId="0" fontId="10" fillId="10" borderId="6" xfId="0" applyFont="1" applyFill="1" applyBorder="1" applyAlignment="1" applyProtection="1">
      <alignment vertical="center"/>
    </xf>
    <xf numFmtId="0" fontId="10" fillId="10" borderId="6" xfId="0" applyFont="1" applyFill="1" applyBorder="1" applyAlignment="1" applyProtection="1">
      <alignment horizontal="center" vertical="center"/>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9" fillId="9" borderId="5" xfId="0" applyFont="1" applyFill="1" applyBorder="1" applyAlignment="1" applyProtection="1">
      <alignment horizontal="center" vertical="top"/>
    </xf>
    <xf numFmtId="2" fontId="9" fillId="9" borderId="5" xfId="0" applyNumberFormat="1" applyFont="1" applyFill="1" applyBorder="1" applyAlignment="1" applyProtection="1">
      <alignment horizontal="center" vertical="center" wrapText="1"/>
    </xf>
    <xf numFmtId="1" fontId="9" fillId="9" borderId="5" xfId="0" applyNumberFormat="1" applyFont="1" applyFill="1" applyBorder="1" applyAlignment="1" applyProtection="1">
      <alignment horizontal="center" vertical="center" wrapText="1"/>
    </xf>
    <xf numFmtId="0" fontId="9" fillId="9" borderId="9" xfId="0" applyFont="1" applyFill="1" applyBorder="1" applyAlignment="1" applyProtection="1">
      <alignment horizontal="center"/>
    </xf>
    <xf numFmtId="0" fontId="9" fillId="0" borderId="47" xfId="0" applyFont="1" applyBorder="1" applyAlignment="1" applyProtection="1">
      <alignment horizontal="center" vertical="top"/>
    </xf>
    <xf numFmtId="0" fontId="9" fillId="0" borderId="47" xfId="0" applyFont="1" applyBorder="1" applyAlignment="1" applyProtection="1">
      <alignment horizontal="left" vertical="top" wrapText="1"/>
    </xf>
    <xf numFmtId="2" fontId="9" fillId="0" borderId="47" xfId="0" applyNumberFormat="1" applyFont="1" applyBorder="1" applyAlignment="1" applyProtection="1">
      <alignment horizontal="center" vertical="center" wrapText="1"/>
    </xf>
    <xf numFmtId="1" fontId="9" fillId="0" borderId="47" xfId="0" applyNumberFormat="1" applyFont="1" applyBorder="1" applyAlignment="1" applyProtection="1">
      <alignment horizontal="center" vertical="center"/>
    </xf>
    <xf numFmtId="0" fontId="9" fillId="0" borderId="49" xfId="0" applyFont="1" applyBorder="1" applyAlignment="1" applyProtection="1">
      <alignment horizontal="center"/>
    </xf>
    <xf numFmtId="0" fontId="9" fillId="9" borderId="47" xfId="0" applyFont="1" applyFill="1" applyBorder="1" applyAlignment="1" applyProtection="1">
      <alignment horizontal="center" vertical="top"/>
    </xf>
    <xf numFmtId="0" fontId="9" fillId="9" borderId="47" xfId="0" applyFont="1" applyFill="1" applyBorder="1" applyAlignment="1" applyProtection="1">
      <alignment horizontal="left" vertical="top" wrapText="1"/>
    </xf>
    <xf numFmtId="2" fontId="9" fillId="9" borderId="47" xfId="0" applyNumberFormat="1" applyFont="1" applyFill="1" applyBorder="1" applyAlignment="1" applyProtection="1">
      <alignment horizontal="center" vertical="center" wrapText="1"/>
    </xf>
    <xf numFmtId="1" fontId="9" fillId="9" borderId="47" xfId="0" applyNumberFormat="1" applyFont="1" applyFill="1" applyBorder="1" applyAlignment="1" applyProtection="1">
      <alignment horizontal="center" vertical="center"/>
    </xf>
    <xf numFmtId="0" fontId="9" fillId="9" borderId="49" xfId="0" applyFont="1" applyFill="1" applyBorder="1" applyAlignment="1" applyProtection="1">
      <alignment horizont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0" fontId="9" fillId="0" borderId="48" xfId="0" applyFont="1" applyBorder="1" applyAlignment="1" applyProtection="1">
      <alignment horizontal="center"/>
    </xf>
    <xf numFmtId="2" fontId="9" fillId="9" borderId="9" xfId="0" applyNumberFormat="1" applyFont="1" applyFill="1" applyBorder="1" applyAlignment="1" applyProtection="1">
      <alignment horizontal="center"/>
    </xf>
    <xf numFmtId="1" fontId="9" fillId="0" borderId="47" xfId="0" applyNumberFormat="1" applyFont="1" applyBorder="1" applyAlignment="1" applyProtection="1">
      <alignment horizontal="center" vertical="center" wrapText="1"/>
    </xf>
    <xf numFmtId="2" fontId="9" fillId="0" borderId="49" xfId="0" applyNumberFormat="1" applyFont="1" applyBorder="1" applyAlignment="1" applyProtection="1">
      <alignment horizontal="center"/>
    </xf>
    <xf numFmtId="1" fontId="9" fillId="9" borderId="47" xfId="0" applyNumberFormat="1" applyFont="1" applyFill="1" applyBorder="1" applyAlignment="1" applyProtection="1">
      <alignment horizontal="center" vertical="center" wrapText="1"/>
    </xf>
    <xf numFmtId="2" fontId="9" fillId="9" borderId="49" xfId="0" applyNumberFormat="1" applyFont="1" applyFill="1" applyBorder="1" applyAlignment="1" applyProtection="1">
      <alignment horizontal="center"/>
    </xf>
    <xf numFmtId="1" fontId="9" fillId="0" borderId="45"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21" borderId="0" xfId="0" applyFont="1" applyFill="1" applyBorder="1" applyProtection="1">
      <protection locked="0"/>
    </xf>
    <xf numFmtId="9" fontId="24" fillId="21" borderId="0" xfId="2" applyNumberFormat="1" applyFont="1" applyFill="1" applyBorder="1" applyAlignment="1" applyProtection="1">
      <alignment horizontal="center"/>
      <protection locked="0"/>
    </xf>
    <xf numFmtId="0" fontId="24"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21" borderId="0" xfId="2" applyNumberFormat="1" applyFont="1" applyFill="1" applyBorder="1" applyAlignment="1" applyProtection="1">
      <alignment horizontal="center"/>
      <protection locked="0"/>
    </xf>
    <xf numFmtId="0" fontId="39" fillId="18" borderId="5" xfId="0" applyFont="1" applyFill="1" applyBorder="1" applyProtection="1"/>
    <xf numFmtId="0" fontId="22" fillId="25" borderId="37" xfId="0" applyFont="1" applyFill="1" applyBorder="1" applyProtection="1"/>
    <xf numFmtId="14" fontId="22" fillId="25" borderId="27" xfId="0" applyNumberFormat="1" applyFont="1" applyFill="1" applyBorder="1" applyAlignment="1" applyProtection="1">
      <alignment horizontal="center"/>
    </xf>
    <xf numFmtId="14" fontId="22" fillId="25" borderId="30" xfId="0" applyNumberFormat="1" applyFont="1" applyFill="1" applyBorder="1" applyAlignment="1" applyProtection="1">
      <alignment horizontal="center"/>
    </xf>
    <xf numFmtId="0" fontId="0" fillId="17" borderId="37" xfId="0" applyFont="1" applyFill="1" applyBorder="1" applyProtection="1"/>
    <xf numFmtId="2" fontId="0" fillId="17" borderId="27" xfId="0" applyNumberFormat="1" applyFont="1" applyFill="1" applyBorder="1" applyAlignment="1" applyProtection="1">
      <alignment horizontal="center"/>
    </xf>
    <xf numFmtId="2" fontId="0" fillId="17" borderId="30" xfId="0" applyNumberFormat="1" applyFont="1" applyFill="1" applyBorder="1" applyAlignment="1" applyProtection="1">
      <alignment horizontal="center"/>
    </xf>
    <xf numFmtId="0" fontId="0" fillId="0" borderId="37" xfId="0" applyFont="1" applyBorder="1" applyProtection="1"/>
    <xf numFmtId="2" fontId="0" fillId="0" borderId="27" xfId="0" applyNumberFormat="1" applyFont="1" applyBorder="1" applyAlignment="1" applyProtection="1">
      <alignment horizontal="center"/>
    </xf>
    <xf numFmtId="2" fontId="0" fillId="0" borderId="30" xfId="0" applyNumberFormat="1" applyFont="1" applyBorder="1" applyAlignment="1" applyProtection="1">
      <alignment horizontal="center"/>
    </xf>
    <xf numFmtId="9" fontId="0" fillId="17" borderId="27" xfId="2" applyNumberFormat="1" applyFont="1" applyFill="1" applyBorder="1" applyAlignment="1" applyProtection="1">
      <alignment horizontal="center"/>
    </xf>
    <xf numFmtId="9" fontId="0" fillId="17" borderId="30" xfId="2" applyNumberFormat="1" applyFont="1" applyFill="1" applyBorder="1" applyAlignment="1" applyProtection="1">
      <alignment horizontal="center"/>
    </xf>
    <xf numFmtId="9" fontId="0" fillId="0" borderId="27" xfId="2" applyNumberFormat="1" applyFont="1" applyBorder="1" applyAlignment="1" applyProtection="1">
      <alignment horizontal="center"/>
    </xf>
    <xf numFmtId="9" fontId="0" fillId="0" borderId="30" xfId="2" applyNumberFormat="1" applyFont="1" applyBorder="1" applyAlignment="1" applyProtection="1">
      <alignment horizontal="center"/>
    </xf>
    <xf numFmtId="0" fontId="0" fillId="0" borderId="31" xfId="0" applyFont="1" applyBorder="1" applyProtection="1"/>
    <xf numFmtId="9" fontId="0" fillId="0" borderId="32" xfId="2" applyNumberFormat="1" applyFont="1" applyBorder="1" applyAlignment="1" applyProtection="1">
      <alignment horizontal="center"/>
    </xf>
    <xf numFmtId="9" fontId="0" fillId="0" borderId="33"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10" borderId="5" xfId="0" applyFont="1" applyFill="1" applyBorder="1" applyProtection="1">
      <protection locked="0"/>
    </xf>
    <xf numFmtId="0" fontId="9" fillId="9" borderId="47" xfId="0" applyFont="1" applyFill="1" applyBorder="1" applyAlignment="1" applyProtection="1">
      <alignment horizontal="left"/>
      <protection locked="0"/>
    </xf>
    <xf numFmtId="0" fontId="9" fillId="0" borderId="47" xfId="0" applyFont="1" applyBorder="1" applyAlignment="1" applyProtection="1">
      <alignment horizontal="left"/>
      <protection locked="0"/>
    </xf>
    <xf numFmtId="0" fontId="38" fillId="24" borderId="5" xfId="0" applyFont="1" applyFill="1" applyBorder="1" applyProtection="1">
      <protection locked="0"/>
    </xf>
    <xf numFmtId="0" fontId="38" fillId="24" borderId="13" xfId="0" applyFont="1" applyFill="1" applyBorder="1" applyProtection="1">
      <protection locked="0"/>
    </xf>
    <xf numFmtId="0" fontId="9" fillId="24" borderId="5" xfId="0" applyFont="1" applyFill="1" applyBorder="1" applyProtection="1"/>
    <xf numFmtId="0" fontId="9" fillId="24" borderId="6" xfId="0" applyFont="1" applyFill="1" applyBorder="1" applyProtection="1"/>
    <xf numFmtId="0" fontId="9" fillId="24" borderId="13" xfId="0" applyFont="1" applyFill="1" applyBorder="1" applyProtection="1"/>
    <xf numFmtId="0" fontId="9" fillId="24" borderId="8" xfId="0" applyFont="1" applyFill="1" applyBorder="1" applyProtection="1"/>
    <xf numFmtId="0" fontId="18" fillId="10" borderId="5" xfId="0" applyFont="1" applyFill="1" applyBorder="1" applyProtection="1"/>
    <xf numFmtId="0" fontId="18" fillId="10" borderId="6" xfId="0" applyFont="1" applyFill="1" applyBorder="1" applyProtection="1"/>
    <xf numFmtId="0" fontId="18" fillId="10" borderId="6" xfId="0" applyFont="1" applyFill="1" applyBorder="1" applyAlignment="1" applyProtection="1">
      <alignment horizontal="center" vertical="center"/>
    </xf>
    <xf numFmtId="0" fontId="18" fillId="10" borderId="7" xfId="0" applyFont="1" applyFill="1" applyBorder="1" applyAlignment="1" applyProtection="1">
      <alignment horizontal="center" vertical="center"/>
    </xf>
    <xf numFmtId="0" fontId="9" fillId="9" borderId="47" xfId="0" applyFont="1" applyFill="1" applyBorder="1" applyAlignment="1" applyProtection="1">
      <alignment horizontal="left"/>
    </xf>
    <xf numFmtId="0" fontId="9" fillId="9" borderId="20" xfId="0" applyFont="1" applyFill="1" applyBorder="1" applyAlignment="1" applyProtection="1">
      <alignment horizontal="left" wrapText="1"/>
    </xf>
    <xf numFmtId="2" fontId="9" fillId="9" borderId="20" xfId="0" applyNumberFormat="1"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2" fontId="9" fillId="9" borderId="51" xfId="0" applyNumberFormat="1" applyFont="1" applyFill="1" applyBorder="1" applyAlignment="1" applyProtection="1">
      <alignment horizontal="center" vertical="center"/>
    </xf>
    <xf numFmtId="0" fontId="9" fillId="0" borderId="47" xfId="0" applyFont="1" applyBorder="1" applyAlignment="1" applyProtection="1">
      <alignment horizontal="left"/>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0" fontId="9" fillId="0" borderId="45" xfId="0" applyFont="1" applyBorder="1" applyAlignment="1" applyProtection="1">
      <alignment horizontal="left"/>
    </xf>
    <xf numFmtId="0" fontId="9" fillId="0" borderId="46" xfId="0" applyFont="1" applyBorder="1" applyAlignment="1" applyProtection="1">
      <alignment horizontal="left" wrapText="1"/>
    </xf>
    <xf numFmtId="2" fontId="9" fillId="0" borderId="46" xfId="0" applyNumberFormat="1" applyFont="1" applyBorder="1" applyAlignment="1" applyProtection="1">
      <alignment horizontal="center" vertical="center"/>
    </xf>
    <xf numFmtId="0" fontId="9" fillId="0" borderId="46" xfId="0" applyFont="1" applyBorder="1" applyAlignment="1" applyProtection="1">
      <alignment horizontal="center" vertical="center"/>
    </xf>
    <xf numFmtId="2" fontId="9" fillId="0" borderId="50" xfId="0" applyNumberFormat="1" applyFont="1" applyBorder="1" applyAlignment="1" applyProtection="1">
      <alignment horizontal="center" vertical="center"/>
    </xf>
    <xf numFmtId="0" fontId="10" fillId="10" borderId="6" xfId="0" applyFont="1" applyFill="1" applyBorder="1" applyProtection="1"/>
    <xf numFmtId="0" fontId="10" fillId="10" borderId="7" xfId="0" applyFont="1" applyFill="1" applyBorder="1" applyAlignment="1" applyProtection="1">
      <alignment horizontal="center" vertical="center"/>
    </xf>
    <xf numFmtId="0" fontId="9" fillId="24" borderId="6" xfId="0" applyFont="1" applyFill="1" applyBorder="1" applyAlignment="1" applyProtection="1">
      <alignment horizontal="center"/>
    </xf>
    <xf numFmtId="0" fontId="9" fillId="24" borderId="8" xfId="0" applyFont="1" applyFill="1" applyBorder="1" applyAlignment="1" applyProtection="1">
      <alignment horizontal="center"/>
    </xf>
    <xf numFmtId="0" fontId="9" fillId="9" borderId="47" xfId="0" applyFont="1" applyFill="1" applyBorder="1" applyAlignment="1" applyProtection="1">
      <alignment horizontal="left" vertical="top"/>
    </xf>
    <xf numFmtId="2" fontId="9" fillId="9" borderId="20" xfId="0" applyNumberFormat="1"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0" borderId="47"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46" xfId="0" applyNumberFormat="1"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38" fillId="24" borderId="6" xfId="0" applyFont="1" applyFill="1" applyBorder="1" applyProtection="1"/>
    <xf numFmtId="0" fontId="38" fillId="24" borderId="8" xfId="0" applyFont="1" applyFill="1" applyBorder="1" applyProtection="1"/>
    <xf numFmtId="2" fontId="11" fillId="9" borderId="46" xfId="0" applyNumberFormat="1" applyFont="1" applyFill="1" applyBorder="1" applyAlignment="1" applyProtection="1">
      <alignment horizontal="center" vertical="center"/>
    </xf>
    <xf numFmtId="2" fontId="11" fillId="9" borderId="50"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0" fontId="13" fillId="2" borderId="8" xfId="0" applyFont="1" applyFill="1" applyBorder="1" applyAlignment="1" applyProtection="1">
      <alignment horizontal="center"/>
    </xf>
    <xf numFmtId="164" fontId="13" fillId="2" borderId="15" xfId="0" applyNumberFormat="1" applyFont="1" applyFill="1" applyBorder="1"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4" borderId="5" xfId="0" applyFont="1" applyFill="1" applyBorder="1" applyProtection="1"/>
    <xf numFmtId="0" fontId="12" fillId="24" borderId="6" xfId="0" applyFont="1" applyFill="1" applyBorder="1" applyProtection="1"/>
    <xf numFmtId="0" fontId="10" fillId="10" borderId="2" xfId="0" applyFont="1" applyFill="1" applyBorder="1" applyProtection="1"/>
    <xf numFmtId="0" fontId="10" fillId="10" borderId="3"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9" fillId="9" borderId="12" xfId="0" applyFont="1" applyFill="1" applyBorder="1" applyAlignment="1" applyProtection="1">
      <alignment vertical="top" wrapText="1"/>
    </xf>
    <xf numFmtId="2" fontId="9" fillId="9" borderId="0" xfId="0" applyNumberFormat="1" applyFont="1" applyFill="1" applyBorder="1" applyAlignment="1" applyProtection="1">
      <alignment horizontal="center" vertical="center"/>
    </xf>
    <xf numFmtId="0" fontId="9" fillId="9" borderId="0" xfId="0" applyFont="1" applyFill="1" applyBorder="1" applyAlignment="1" applyProtection="1">
      <alignment horizontal="center" vertical="center"/>
    </xf>
    <xf numFmtId="2" fontId="9" fillId="9" borderId="14" xfId="0" applyNumberFormat="1" applyFont="1" applyFill="1" applyBorder="1" applyAlignment="1" applyProtection="1">
      <alignment horizontal="center" vertical="center"/>
    </xf>
    <xf numFmtId="0" fontId="9" fillId="0" borderId="47" xfId="0" applyFont="1" applyBorder="1" applyAlignment="1" applyProtection="1">
      <alignment vertical="top" wrapText="1"/>
    </xf>
    <xf numFmtId="0" fontId="9" fillId="9" borderId="47" xfId="0" applyFont="1" applyFill="1" applyBorder="1" applyAlignment="1" applyProtection="1">
      <alignment vertical="top" wrapText="1"/>
    </xf>
    <xf numFmtId="0" fontId="11" fillId="9" borderId="45" xfId="0" applyFont="1" applyFill="1" applyBorder="1" applyProtection="1"/>
    <xf numFmtId="0" fontId="11" fillId="9" borderId="46" xfId="0" applyFont="1" applyFill="1" applyBorder="1" applyAlignment="1" applyProtection="1">
      <alignment horizontal="center" vertical="center"/>
    </xf>
    <xf numFmtId="0" fontId="23" fillId="6" borderId="1" xfId="0" applyFont="1" applyFill="1" applyBorder="1" applyAlignment="1" applyProtection="1">
      <alignment horizontal="center"/>
      <protection locked="0"/>
    </xf>
    <xf numFmtId="0" fontId="42"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3"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3" borderId="1" xfId="0" applyFont="1" applyFill="1" applyBorder="1" applyProtection="1">
      <protection locked="0"/>
    </xf>
    <xf numFmtId="0" fontId="19" fillId="7" borderId="1" xfId="0" applyFont="1" applyFill="1" applyBorder="1" applyAlignment="1" applyProtection="1">
      <alignment horizontal="center"/>
      <protection locked="0"/>
    </xf>
    <xf numFmtId="0" fontId="0" fillId="3" borderId="0" xfId="0" applyFont="1" applyFill="1" applyProtection="1">
      <protection locked="0"/>
    </xf>
    <xf numFmtId="0" fontId="19" fillId="13"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165" fontId="19" fillId="8" borderId="1" xfId="0" applyNumberFormat="1" applyFont="1" applyFill="1" applyBorder="1" applyAlignment="1" applyProtection="1">
      <alignment horizontal="center" vertical="center"/>
    </xf>
    <xf numFmtId="0" fontId="42" fillId="5" borderId="5" xfId="0" applyFont="1" applyFill="1" applyBorder="1" applyProtection="1">
      <protection locked="0"/>
    </xf>
    <xf numFmtId="0" fontId="42" fillId="5" borderId="6" xfId="0" applyFont="1" applyFill="1" applyBorder="1" applyProtection="1">
      <protection locked="0"/>
    </xf>
    <xf numFmtId="0" fontId="42" fillId="5" borderId="7" xfId="0" applyFont="1" applyFill="1" applyBorder="1" applyProtection="1">
      <protection locked="0"/>
    </xf>
    <xf numFmtId="0" fontId="47" fillId="3" borderId="0" xfId="0" applyFont="1" applyFill="1" applyAlignment="1" applyProtection="1">
      <alignment wrapText="1"/>
      <protection locked="0"/>
    </xf>
    <xf numFmtId="0" fontId="19" fillId="3" borderId="1" xfId="0" applyFont="1" applyFill="1" applyBorder="1" applyProtection="1">
      <protection locked="0"/>
    </xf>
    <xf numFmtId="0" fontId="42"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protection locked="0"/>
    </xf>
    <xf numFmtId="0" fontId="0" fillId="3" borderId="0" xfId="0" applyFont="1" applyFill="1" applyAlignment="1" applyProtection="1">
      <alignment vertical="center"/>
      <protection locked="0"/>
    </xf>
    <xf numFmtId="0" fontId="19" fillId="7" borderId="16" xfId="0" applyFont="1" applyFill="1" applyBorder="1" applyAlignment="1" applyProtection="1">
      <alignment horizontal="center" vertical="center"/>
      <protection locked="0"/>
    </xf>
    <xf numFmtId="0" fontId="19" fillId="7" borderId="1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protection locked="0"/>
    </xf>
    <xf numFmtId="0" fontId="19" fillId="7" borderId="11" xfId="0" applyFont="1" applyFill="1" applyBorder="1" applyAlignment="1" applyProtection="1">
      <alignment horizontal="left" vertical="top" wrapText="1"/>
      <protection locked="0"/>
    </xf>
    <xf numFmtId="0" fontId="19" fillId="7" borderId="17" xfId="0" applyFont="1" applyFill="1" applyBorder="1" applyAlignment="1" applyProtection="1">
      <alignment horizontal="center" vertical="center"/>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8" fillId="8" borderId="1" xfId="0" applyNumberFormat="1" applyFont="1" applyFill="1" applyBorder="1" applyAlignment="1" applyProtection="1">
      <alignment horizontal="center" vertical="center"/>
    </xf>
    <xf numFmtId="0" fontId="47" fillId="3" borderId="0" xfId="0" applyFont="1" applyFill="1" applyBorder="1" applyAlignment="1" applyProtection="1">
      <alignment wrapText="1"/>
      <protection locked="0"/>
    </xf>
    <xf numFmtId="0" fontId="42" fillId="6" borderId="9" xfId="0" applyFont="1" applyFill="1" applyBorder="1" applyProtection="1">
      <protection locked="0"/>
    </xf>
    <xf numFmtId="0" fontId="0" fillId="3" borderId="0" xfId="0" applyFont="1" applyFill="1" applyAlignment="1" applyProtection="1">
      <alignment horizontal="center" vertical="center"/>
      <protection locked="0"/>
    </xf>
    <xf numFmtId="0" fontId="19" fillId="3" borderId="12" xfId="0" applyFont="1" applyFill="1" applyBorder="1" applyAlignment="1" applyProtection="1">
      <alignment horizontal="left" vertical="top"/>
      <protection locked="0"/>
    </xf>
    <xf numFmtId="0" fontId="19" fillId="7" borderId="14"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vertical="center"/>
      <protection locked="0"/>
    </xf>
    <xf numFmtId="0" fontId="19" fillId="3" borderId="13" xfId="0" applyFont="1" applyFill="1" applyBorder="1" applyAlignment="1" applyProtection="1">
      <alignment horizontal="left" vertical="top"/>
      <protection locked="0"/>
    </xf>
    <xf numFmtId="0" fontId="19" fillId="7" borderId="15" xfId="0" applyFont="1" applyFill="1" applyBorder="1" applyAlignment="1" applyProtection="1">
      <alignment horizontal="left" vertical="top" wrapText="1"/>
      <protection locked="0"/>
    </xf>
    <xf numFmtId="0" fontId="42"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42" fillId="7" borderId="9" xfId="0" applyFont="1" applyFill="1" applyBorder="1" applyAlignment="1" applyProtection="1">
      <alignment horizontal="right" vertical="center" wrapText="1"/>
      <protection locked="0"/>
    </xf>
    <xf numFmtId="0" fontId="19" fillId="7" borderId="19" xfId="0" applyFont="1" applyFill="1" applyBorder="1" applyAlignment="1" applyProtection="1">
      <alignment horizontal="center"/>
      <protection locked="0"/>
    </xf>
    <xf numFmtId="0" fontId="42" fillId="7" borderId="10" xfId="0" applyFont="1" applyFill="1" applyBorder="1" applyAlignment="1" applyProtection="1">
      <alignment horizontal="right" vertical="center" wrapText="1"/>
      <protection locked="0"/>
    </xf>
    <xf numFmtId="0" fontId="19" fillId="7" borderId="16" xfId="0" applyFont="1" applyFill="1" applyBorder="1" applyAlignment="1" applyProtection="1">
      <alignment horizontal="center"/>
      <protection locked="0"/>
    </xf>
    <xf numFmtId="0" fontId="42" fillId="7" borderId="11" xfId="0" applyFont="1" applyFill="1" applyBorder="1" applyAlignment="1" applyProtection="1">
      <alignment horizontal="right" vertical="center" wrapText="1"/>
      <protection locked="0"/>
    </xf>
    <xf numFmtId="2" fontId="19" fillId="7" borderId="17" xfId="0" applyNumberFormat="1" applyFont="1" applyFill="1" applyBorder="1" applyAlignment="1" applyProtection="1">
      <alignment horizontal="center"/>
      <protection locked="0"/>
    </xf>
    <xf numFmtId="0" fontId="42" fillId="5" borderId="1" xfId="0" applyFont="1" applyFill="1" applyBorder="1" applyAlignment="1" applyProtection="1">
      <alignment wrapText="1"/>
      <protection locked="0"/>
    </xf>
    <xf numFmtId="0" fontId="42"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0" fontId="19" fillId="7" borderId="21" xfId="0" applyFont="1" applyFill="1" applyBorder="1" applyProtection="1">
      <protection locked="0"/>
    </xf>
    <xf numFmtId="0" fontId="19" fillId="7" borderId="21" xfId="0" applyFont="1" applyFill="1" applyBorder="1" applyAlignment="1" applyProtection="1">
      <alignment horizontal="center"/>
      <protection locked="0"/>
    </xf>
    <xf numFmtId="2" fontId="19" fillId="7" borderId="21" xfId="0" applyNumberFormat="1" applyFont="1" applyFill="1" applyBorder="1" applyAlignment="1" applyProtection="1">
      <alignment horizontal="center"/>
      <protection locked="0"/>
    </xf>
    <xf numFmtId="2" fontId="19" fillId="8" borderId="21" xfId="0" applyNumberFormat="1" applyFont="1" applyFill="1" applyBorder="1" applyAlignment="1" applyProtection="1">
      <alignment horizontal="center"/>
    </xf>
    <xf numFmtId="0" fontId="42" fillId="5" borderId="1" xfId="0" applyFont="1" applyFill="1" applyBorder="1" applyAlignment="1" applyProtection="1">
      <alignment horizontal="left" vertical="top" wrapText="1"/>
      <protection locked="0"/>
    </xf>
    <xf numFmtId="0" fontId="19" fillId="14" borderId="0" xfId="0" applyFont="1" applyFill="1" applyBorder="1" applyAlignment="1" applyProtection="1">
      <alignment horizontal="left" vertical="top"/>
      <protection locked="0"/>
    </xf>
    <xf numFmtId="0" fontId="0" fillId="14" borderId="0" xfId="0" applyFont="1" applyFill="1" applyBorder="1" applyProtection="1">
      <protection locked="0"/>
    </xf>
    <xf numFmtId="0" fontId="19" fillId="14" borderId="0" xfId="0" applyFont="1" applyFill="1" applyProtection="1">
      <protection locked="0"/>
    </xf>
    <xf numFmtId="0" fontId="19" fillId="7" borderId="1" xfId="0" applyFont="1" applyFill="1" applyBorder="1" applyProtection="1">
      <protection locked="0"/>
    </xf>
    <xf numFmtId="0" fontId="19" fillId="6" borderId="1" xfId="0" applyFont="1" applyFill="1" applyBorder="1" applyAlignment="1" applyProtection="1">
      <alignment horizontal="center" vertical="center" wrapText="1"/>
      <protection locked="0"/>
    </xf>
    <xf numFmtId="0" fontId="19" fillId="14" borderId="0" xfId="0" applyFont="1" applyFill="1" applyAlignment="1" applyProtection="1">
      <alignment horizontal="center" vertical="center"/>
      <protection locked="0"/>
    </xf>
    <xf numFmtId="0" fontId="42" fillId="14" borderId="0" xfId="0" applyFont="1" applyFill="1" applyAlignment="1" applyProtection="1">
      <alignment wrapText="1"/>
      <protection locked="0"/>
    </xf>
    <xf numFmtId="0" fontId="42" fillId="14" borderId="0" xfId="0" applyFont="1" applyFill="1" applyProtection="1">
      <protection locked="0"/>
    </xf>
    <xf numFmtId="0" fontId="51" fillId="3" borderId="0" xfId="0" applyFont="1" applyFill="1" applyAlignment="1" applyProtection="1">
      <alignment wrapText="1"/>
      <protection locked="0"/>
    </xf>
    <xf numFmtId="0" fontId="23" fillId="3" borderId="0" xfId="0" applyFont="1" applyFill="1" applyProtection="1">
      <protection locked="0"/>
    </xf>
    <xf numFmtId="0" fontId="42" fillId="7" borderId="9" xfId="0" applyFont="1" applyFill="1" applyBorder="1" applyProtection="1">
      <protection locked="0"/>
    </xf>
    <xf numFmtId="0" fontId="42" fillId="7" borderId="1" xfId="0" applyFont="1" applyFill="1" applyBorder="1" applyAlignment="1" applyProtection="1">
      <alignment horizontal="center"/>
      <protection locked="0"/>
    </xf>
    <xf numFmtId="0" fontId="42" fillId="7" borderId="10" xfId="0" applyFont="1" applyFill="1" applyBorder="1" applyProtection="1">
      <protection locked="0"/>
    </xf>
    <xf numFmtId="0" fontId="42" fillId="7" borderId="11" xfId="0" applyFont="1" applyFill="1" applyBorder="1" applyProtection="1">
      <protection locked="0"/>
    </xf>
    <xf numFmtId="0" fontId="49" fillId="3" borderId="0" xfId="0" applyFont="1" applyFill="1" applyProtection="1">
      <protection locked="0"/>
    </xf>
    <xf numFmtId="0" fontId="19" fillId="13" borderId="18" xfId="0" applyFont="1" applyFill="1" applyBorder="1" applyAlignment="1" applyProtection="1">
      <alignment horizontal="right"/>
      <protection locked="0"/>
    </xf>
    <xf numFmtId="164" fontId="19" fillId="8" borderId="18" xfId="0" applyNumberFormat="1" applyFont="1" applyFill="1" applyBorder="1" applyAlignment="1" applyProtection="1">
      <alignment horizontal="center"/>
    </xf>
    <xf numFmtId="0" fontId="19" fillId="13" borderId="17" xfId="0" applyFont="1" applyFill="1" applyBorder="1" applyAlignment="1" applyProtection="1">
      <alignment horizontal="right"/>
      <protection locked="0"/>
    </xf>
    <xf numFmtId="164" fontId="19" fillId="8" borderId="17" xfId="0" applyNumberFormat="1" applyFont="1" applyFill="1" applyBorder="1" applyAlignment="1" applyProtection="1">
      <alignment horizontal="center"/>
    </xf>
    <xf numFmtId="0" fontId="19" fillId="13" borderId="9" xfId="0" applyFont="1" applyFill="1" applyBorder="1" applyAlignment="1" applyProtection="1">
      <alignment horizontal="right"/>
      <protection locked="0"/>
    </xf>
    <xf numFmtId="0" fontId="19" fillId="7" borderId="18" xfId="0" applyFont="1" applyFill="1" applyBorder="1" applyAlignment="1" applyProtection="1">
      <alignment horizontal="center"/>
      <protection locked="0"/>
    </xf>
    <xf numFmtId="0" fontId="19" fillId="13" borderId="10" xfId="0" applyFont="1" applyFill="1" applyBorder="1" applyAlignment="1" applyProtection="1">
      <alignment horizontal="right"/>
      <protection locked="0"/>
    </xf>
    <xf numFmtId="0" fontId="19" fillId="13" borderId="11" xfId="0" applyFont="1" applyFill="1" applyBorder="1" applyAlignment="1" applyProtection="1">
      <alignment horizontal="right"/>
      <protection locked="0"/>
    </xf>
    <xf numFmtId="0" fontId="19" fillId="8" borderId="18" xfId="0" applyFont="1" applyFill="1" applyBorder="1" applyAlignment="1" applyProtection="1">
      <alignment horizontal="center"/>
    </xf>
    <xf numFmtId="0" fontId="19" fillId="8" borderId="17" xfId="0" applyFont="1" applyFill="1" applyBorder="1" applyAlignment="1" applyProtection="1">
      <alignment horizontal="center"/>
    </xf>
    <xf numFmtId="0" fontId="0" fillId="14" borderId="0" xfId="0" applyFont="1" applyFill="1" applyProtection="1">
      <protection locked="0"/>
    </xf>
    <xf numFmtId="0" fontId="19" fillId="7" borderId="9" xfId="0" applyFont="1" applyFill="1" applyBorder="1" applyProtection="1">
      <protection locked="0"/>
    </xf>
    <xf numFmtId="0" fontId="19" fillId="7" borderId="10" xfId="0" applyFont="1" applyFill="1" applyBorder="1" applyProtection="1">
      <protection locked="0"/>
    </xf>
    <xf numFmtId="0" fontId="19" fillId="7" borderId="11" xfId="0" applyFont="1" applyFill="1" applyBorder="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19" fillId="7" borderId="9" xfId="0" applyFont="1" applyFill="1" applyBorder="1" applyAlignment="1" applyProtection="1">
      <alignment horizontal="left"/>
      <protection locked="0"/>
    </xf>
    <xf numFmtId="0" fontId="42" fillId="11" borderId="1" xfId="0" applyFont="1" applyFill="1" applyBorder="1" applyProtection="1">
      <protection locked="0"/>
    </xf>
    <xf numFmtId="49" fontId="42" fillId="2" borderId="25" xfId="0" applyNumberFormat="1" applyFont="1" applyFill="1" applyBorder="1" applyAlignment="1" applyProtection="1">
      <alignment vertical="top"/>
      <protection locked="0"/>
    </xf>
    <xf numFmtId="0" fontId="42" fillId="11" borderId="1" xfId="0" applyFont="1" applyFill="1" applyBorder="1" applyAlignment="1" applyProtection="1">
      <alignment wrapText="1"/>
      <protection locked="0"/>
    </xf>
    <xf numFmtId="49" fontId="42" fillId="3" borderId="0" xfId="0" applyNumberFormat="1" applyFont="1" applyFill="1" applyBorder="1" applyAlignment="1" applyProtection="1">
      <alignment vertical="top"/>
      <protection locked="0"/>
    </xf>
    <xf numFmtId="49" fontId="52" fillId="3" borderId="0" xfId="0" applyNumberFormat="1" applyFont="1" applyFill="1" applyBorder="1" applyAlignment="1" applyProtection="1">
      <alignment vertical="top"/>
      <protection locked="0"/>
    </xf>
    <xf numFmtId="0" fontId="53" fillId="3" borderId="0" xfId="0" applyFont="1" applyFill="1" applyAlignment="1" applyProtection="1">
      <alignment wrapText="1"/>
      <protection locked="0"/>
    </xf>
    <xf numFmtId="0" fontId="42"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53" fillId="3" borderId="0" xfId="0" applyFont="1" applyFill="1" applyProtection="1">
      <protection locked="0"/>
    </xf>
    <xf numFmtId="0" fontId="23" fillId="7" borderId="1" xfId="0"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locked="0"/>
    </xf>
    <xf numFmtId="0" fontId="23"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protection locked="0"/>
    </xf>
    <xf numFmtId="0" fontId="19" fillId="8" borderId="0" xfId="0" applyFont="1" applyFill="1" applyAlignment="1" applyProtection="1">
      <alignment horizontal="left" vertical="center" wrapText="1"/>
    </xf>
    <xf numFmtId="0" fontId="42" fillId="7" borderId="1" xfId="0" applyFont="1" applyFill="1" applyBorder="1" applyAlignment="1" applyProtection="1">
      <alignment horizontal="center" vertical="center"/>
      <protection locked="0"/>
    </xf>
    <xf numFmtId="0" fontId="42" fillId="3" borderId="0" xfId="0" applyFont="1" applyFill="1" applyAlignment="1" applyProtection="1">
      <alignment vertical="center"/>
      <protection locked="0"/>
    </xf>
    <xf numFmtId="0" fontId="23" fillId="13" borderId="1" xfId="0" applyFont="1" applyFill="1" applyBorder="1" applyAlignment="1" applyProtection="1">
      <alignment horizontal="center" wrapText="1"/>
      <protection locked="0"/>
    </xf>
    <xf numFmtId="2" fontId="9" fillId="0" borderId="48" xfId="0" applyNumberFormat="1" applyFont="1" applyBorder="1" applyAlignment="1" applyProtection="1">
      <alignment horizontal="center"/>
    </xf>
    <xf numFmtId="0" fontId="42" fillId="7" borderId="21" xfId="0" applyFont="1" applyFill="1" applyBorder="1" applyProtection="1">
      <protection locked="0"/>
    </xf>
    <xf numFmtId="0" fontId="42" fillId="7" borderId="21" xfId="0" applyFont="1" applyFill="1" applyBorder="1" applyAlignment="1" applyProtection="1">
      <alignment horizontal="center"/>
      <protection locked="0"/>
    </xf>
    <xf numFmtId="0" fontId="19" fillId="13"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9" borderId="2" xfId="0" applyFont="1" applyFill="1" applyBorder="1" applyAlignment="1" applyProtection="1">
      <alignment horizontal="left"/>
      <protection locked="0"/>
    </xf>
    <xf numFmtId="0" fontId="11" fillId="9" borderId="3" xfId="0" applyFont="1" applyFill="1" applyBorder="1" applyAlignment="1" applyProtection="1">
      <alignment horizontal="left" wrapText="1"/>
    </xf>
    <xf numFmtId="2" fontId="9" fillId="9" borderId="3" xfId="0" applyNumberFormat="1" applyFont="1" applyFill="1" applyBorder="1" applyAlignment="1" applyProtection="1">
      <alignment horizontal="center" vertical="center"/>
    </xf>
    <xf numFmtId="0" fontId="9" fillId="9" borderId="3" xfId="0" applyNumberFormat="1" applyFont="1" applyFill="1" applyBorder="1" applyAlignment="1" applyProtection="1">
      <alignment horizontal="center" vertical="center"/>
    </xf>
    <xf numFmtId="2" fontId="11" fillId="9" borderId="3" xfId="0" applyNumberFormat="1" applyFont="1" applyFill="1" applyBorder="1" applyAlignment="1" applyProtection="1">
      <alignment horizontal="center" vertical="center"/>
    </xf>
    <xf numFmtId="2" fontId="11" fillId="9" borderId="4" xfId="0" applyNumberFormat="1" applyFont="1" applyFill="1" applyBorder="1" applyAlignment="1" applyProtection="1">
      <alignment horizontal="center" vertical="center"/>
    </xf>
    <xf numFmtId="1" fontId="0" fillId="17" borderId="27" xfId="0" applyNumberFormat="1" applyFont="1" applyFill="1" applyBorder="1" applyAlignment="1" applyProtection="1">
      <alignment horizontal="center"/>
    </xf>
    <xf numFmtId="1" fontId="0" fillId="17" borderId="30"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7" borderId="6" xfId="0" applyNumberFormat="1" applyFont="1" applyFill="1" applyBorder="1" applyAlignment="1" applyProtection="1">
      <alignment horizontal="center"/>
    </xf>
    <xf numFmtId="5" fontId="0" fillId="17" borderId="7" xfId="0" applyNumberFormat="1" applyFont="1" applyFill="1" applyBorder="1" applyAlignment="1" applyProtection="1">
      <alignment horizontal="center"/>
    </xf>
    <xf numFmtId="14" fontId="39" fillId="18" borderId="6" xfId="0" applyNumberFormat="1" applyFont="1" applyFill="1" applyBorder="1" applyAlignment="1">
      <alignment horizontal="center"/>
    </xf>
    <xf numFmtId="0" fontId="0" fillId="17" borderId="30" xfId="0" applyFont="1" applyFill="1" applyBorder="1"/>
    <xf numFmtId="5" fontId="0" fillId="0" borderId="30" xfId="0" applyNumberFormat="1" applyFont="1" applyBorder="1" applyAlignment="1">
      <alignment horizontal="center" vertical="center"/>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protection locked="0"/>
    </xf>
    <xf numFmtId="0" fontId="0" fillId="0" borderId="0" xfId="0" applyProtection="1">
      <protection locked="0"/>
    </xf>
    <xf numFmtId="0" fontId="20" fillId="4" borderId="3" xfId="0" applyFont="1" applyFill="1" applyBorder="1" applyAlignment="1" applyProtection="1">
      <alignment horizontal="center" vertical="center"/>
      <protection locked="0"/>
    </xf>
    <xf numFmtId="0" fontId="19" fillId="8" borderId="0" xfId="0" applyFont="1" applyFill="1" applyProtection="1"/>
    <xf numFmtId="0" fontId="19" fillId="8" borderId="0" xfId="0" applyFont="1" applyFill="1" applyAlignment="1" applyProtection="1">
      <alignment horizontal="left" wrapText="1"/>
    </xf>
    <xf numFmtId="0" fontId="19" fillId="8" borderId="0" xfId="0" applyFont="1" applyFill="1" applyAlignment="1" applyProtection="1">
      <alignment horizontal="left"/>
    </xf>
    <xf numFmtId="40" fontId="0" fillId="3" borderId="0" xfId="0" applyNumberFormat="1" applyFill="1" applyProtection="1">
      <protection locked="0"/>
    </xf>
    <xf numFmtId="37" fontId="19" fillId="8"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9"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0" fontId="0" fillId="25" borderId="37" xfId="0" applyFont="1" applyFill="1" applyBorder="1" applyProtection="1"/>
    <xf numFmtId="14" fontId="0" fillId="25" borderId="27" xfId="0" applyNumberFormat="1" applyFont="1" applyFill="1" applyBorder="1" applyAlignment="1" applyProtection="1">
      <alignment horizontal="center" vertical="center"/>
    </xf>
    <xf numFmtId="0" fontId="0" fillId="25" borderId="27" xfId="0" applyFont="1" applyFill="1" applyBorder="1" applyAlignment="1" applyProtection="1">
      <alignment horizontal="center" vertical="center"/>
    </xf>
    <xf numFmtId="14" fontId="0" fillId="25" borderId="30" xfId="0" applyNumberFormat="1" applyFont="1" applyFill="1" applyBorder="1" applyAlignment="1" applyProtection="1">
      <alignment horizontal="center" vertical="center"/>
    </xf>
    <xf numFmtId="2" fontId="0" fillId="0" borderId="27" xfId="0" applyNumberFormat="1" applyFont="1" applyBorder="1" applyAlignment="1" applyProtection="1">
      <alignment horizontal="center" vertical="center"/>
    </xf>
    <xf numFmtId="2" fontId="0" fillId="0" borderId="30" xfId="0" applyNumberFormat="1" applyFont="1" applyBorder="1" applyAlignment="1" applyProtection="1">
      <alignment horizontal="center" vertical="center"/>
    </xf>
    <xf numFmtId="2" fontId="0" fillId="17" borderId="27" xfId="0" applyNumberFormat="1" applyFont="1" applyFill="1" applyBorder="1" applyAlignment="1" applyProtection="1">
      <alignment horizontal="center" vertical="center"/>
    </xf>
    <xf numFmtId="2" fontId="0" fillId="17" borderId="30" xfId="0" applyNumberFormat="1" applyFont="1" applyFill="1" applyBorder="1" applyAlignment="1" applyProtection="1">
      <alignment horizontal="center" vertical="center"/>
    </xf>
    <xf numFmtId="1" fontId="0" fillId="0" borderId="27"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xf>
    <xf numFmtId="9" fontId="0" fillId="17" borderId="27" xfId="2" applyNumberFormat="1" applyFont="1" applyFill="1" applyBorder="1" applyAlignment="1" applyProtection="1">
      <alignment horizontal="center" vertical="center"/>
    </xf>
    <xf numFmtId="9" fontId="0" fillId="17" borderId="30" xfId="2" applyNumberFormat="1" applyFont="1" applyFill="1" applyBorder="1" applyAlignment="1" applyProtection="1">
      <alignment horizontal="center" vertical="center"/>
    </xf>
    <xf numFmtId="9" fontId="0" fillId="0" borderId="27" xfId="2" applyNumberFormat="1" applyFont="1" applyBorder="1" applyAlignment="1" applyProtection="1">
      <alignment horizontal="center" vertical="center"/>
    </xf>
    <xf numFmtId="9" fontId="0" fillId="0" borderId="30" xfId="2" applyNumberFormat="1" applyFont="1" applyBorder="1" applyAlignment="1" applyProtection="1">
      <alignment horizontal="center" vertical="center"/>
    </xf>
    <xf numFmtId="0" fontId="0" fillId="17" borderId="31" xfId="0" applyFont="1" applyFill="1" applyBorder="1" applyProtection="1"/>
    <xf numFmtId="9" fontId="0" fillId="17" borderId="32" xfId="2" applyNumberFormat="1" applyFont="1" applyFill="1" applyBorder="1" applyAlignment="1" applyProtection="1">
      <alignment horizontal="center" vertical="center"/>
    </xf>
    <xf numFmtId="9" fontId="0" fillId="17" borderId="33" xfId="2" applyNumberFormat="1" applyFont="1" applyFill="1" applyBorder="1" applyAlignment="1" applyProtection="1">
      <alignment horizontal="center" vertical="center"/>
    </xf>
    <xf numFmtId="0" fontId="9" fillId="9" borderId="2" xfId="0" applyFont="1" applyFill="1" applyBorder="1" applyAlignment="1">
      <alignment horizontal="center" vertical="top"/>
    </xf>
    <xf numFmtId="0" fontId="11" fillId="9" borderId="2" xfId="0" applyFont="1" applyFill="1" applyBorder="1" applyAlignment="1">
      <alignment horizontal="left" vertical="top" wrapText="1"/>
    </xf>
    <xf numFmtId="2" fontId="11" fillId="9" borderId="2" xfId="0" applyNumberFormat="1"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0" fontId="10" fillId="10" borderId="5" xfId="0" applyFont="1" applyFill="1" applyBorder="1"/>
    <xf numFmtId="0" fontId="10" fillId="10" borderId="6" xfId="0" applyFont="1" applyFill="1" applyBorder="1" applyAlignment="1">
      <alignmen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9" fillId="9" borderId="5" xfId="0" applyFont="1" applyFill="1" applyBorder="1" applyAlignment="1">
      <alignment horizontal="center" vertical="top"/>
    </xf>
    <xf numFmtId="0" fontId="9" fillId="9" borderId="5" xfId="0" applyFont="1" applyFill="1" applyBorder="1" applyAlignment="1">
      <alignment horizontal="left" vertical="top" wrapText="1"/>
    </xf>
    <xf numFmtId="2" fontId="9" fillId="9" borderId="5"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9" borderId="47" xfId="0" applyFont="1" applyFill="1" applyBorder="1" applyAlignment="1">
      <alignment horizontal="left" vertical="top" wrapText="1"/>
    </xf>
    <xf numFmtId="2" fontId="9" fillId="9" borderId="47" xfId="0" applyNumberFormat="1" applyFont="1" applyFill="1" applyBorder="1" applyAlignment="1">
      <alignment horizontal="center" vertical="center" wrapText="1"/>
    </xf>
    <xf numFmtId="1" fontId="9" fillId="9" borderId="47" xfId="0" applyNumberFormat="1" applyFont="1" applyFill="1" applyBorder="1" applyAlignment="1">
      <alignment horizontal="center" vertical="center" wrapText="1"/>
    </xf>
    <xf numFmtId="0" fontId="9" fillId="9" borderId="47" xfId="0" applyFont="1" applyFill="1" applyBorder="1" applyAlignment="1">
      <alignment horizontal="center" vertical="top"/>
    </xf>
    <xf numFmtId="2" fontId="9" fillId="9" borderId="9" xfId="0" applyNumberFormat="1" applyFont="1" applyFill="1" applyBorder="1" applyAlignment="1">
      <alignment horizontal="center"/>
    </xf>
    <xf numFmtId="2" fontId="9" fillId="9" borderId="49" xfId="0" applyNumberFormat="1" applyFont="1" applyFill="1" applyBorder="1" applyAlignment="1">
      <alignment horizontal="center"/>
    </xf>
    <xf numFmtId="2" fontId="11" fillId="9" borderId="1" xfId="0" applyNumberFormat="1" applyFont="1" applyFill="1" applyBorder="1" applyAlignment="1">
      <alignment horizontal="center"/>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2" fontId="9" fillId="0" borderId="49" xfId="0" applyNumberFormat="1" applyFont="1" applyBorder="1" applyAlignment="1">
      <alignment horizontal="center"/>
    </xf>
    <xf numFmtId="2" fontId="11" fillId="9" borderId="4" xfId="0" applyNumberFormat="1" applyFont="1" applyFill="1" applyBorder="1" applyAlignment="1">
      <alignment horizontal="center"/>
    </xf>
    <xf numFmtId="1" fontId="9" fillId="9"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9" borderId="49"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0" fontId="0" fillId="0" borderId="0" xfId="0" applyProtection="1">
      <protection locked="0"/>
    </xf>
    <xf numFmtId="2" fontId="19" fillId="8" borderId="1" xfId="0" applyNumberFormat="1" applyFont="1" applyFill="1" applyBorder="1" applyAlignment="1" applyProtection="1">
      <alignment horizontal="center"/>
    </xf>
    <xf numFmtId="0" fontId="19" fillId="0" borderId="0" xfId="0"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26" borderId="27" xfId="0" applyFont="1" applyFill="1" applyBorder="1" applyAlignment="1" applyProtection="1">
      <alignment horizontal="center"/>
    </xf>
    <xf numFmtId="0" fontId="19" fillId="0" borderId="32" xfId="0" applyFont="1" applyBorder="1" applyAlignment="1" applyProtection="1">
      <alignment horizontal="center"/>
    </xf>
    <xf numFmtId="10" fontId="19" fillId="17" borderId="14" xfId="2" applyNumberFormat="1" applyFont="1" applyFill="1" applyBorder="1" applyAlignment="1" applyProtection="1">
      <alignment horizontal="center"/>
    </xf>
    <xf numFmtId="10" fontId="19" fillId="0" borderId="14" xfId="2" applyNumberFormat="1" applyFont="1" applyFill="1" applyBorder="1" applyAlignment="1" applyProtection="1">
      <alignment horizontal="center"/>
    </xf>
    <xf numFmtId="10" fontId="19" fillId="0" borderId="15" xfId="2" applyNumberFormat="1" applyFont="1" applyFill="1" applyBorder="1" applyAlignment="1" applyProtection="1">
      <alignment horizontal="center"/>
    </xf>
    <xf numFmtId="9" fontId="19" fillId="0" borderId="30" xfId="2" applyFont="1" applyBorder="1" applyAlignment="1" applyProtection="1">
      <alignment horizontal="center"/>
    </xf>
    <xf numFmtId="9" fontId="19" fillId="26" borderId="30" xfId="2" applyFont="1" applyFill="1" applyBorder="1" applyAlignment="1" applyProtection="1">
      <alignment horizontal="center"/>
    </xf>
    <xf numFmtId="9" fontId="19" fillId="0" borderId="33" xfId="2" applyFont="1" applyBorder="1" applyAlignment="1" applyProtection="1">
      <alignment horizontal="center"/>
    </xf>
    <xf numFmtId="0" fontId="10" fillId="10" borderId="1" xfId="0" applyFont="1" applyFill="1" applyBorder="1" applyAlignment="1">
      <alignment horizontal="center" vertical="center"/>
    </xf>
    <xf numFmtId="2" fontId="9" fillId="9" borderId="7" xfId="0" applyNumberFormat="1" applyFont="1" applyFill="1" applyBorder="1" applyAlignment="1">
      <alignment horizontal="center"/>
    </xf>
    <xf numFmtId="2" fontId="9" fillId="0" borderId="51" xfId="0" applyNumberFormat="1" applyFont="1" applyBorder="1" applyAlignment="1">
      <alignment horizontal="center"/>
    </xf>
    <xf numFmtId="2" fontId="9" fillId="9" borderId="51" xfId="0" applyNumberFormat="1" applyFont="1" applyFill="1" applyBorder="1" applyAlignment="1">
      <alignment horizontal="center"/>
    </xf>
    <xf numFmtId="0" fontId="10" fillId="10" borderId="9" xfId="0" applyFont="1" applyFill="1" applyBorder="1" applyAlignment="1">
      <alignment horizontal="center" vertical="center" wrapText="1"/>
    </xf>
    <xf numFmtId="2" fontId="9" fillId="9"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9" borderId="49" xfId="0" applyNumberFormat="1" applyFont="1" applyFill="1" applyBorder="1" applyAlignment="1">
      <alignment horizontal="center" vertical="center" wrapText="1"/>
    </xf>
    <xf numFmtId="2" fontId="11" fillId="9"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5" fontId="19" fillId="7" borderId="1" xfId="0" applyNumberFormat="1" applyFont="1" applyFill="1" applyBorder="1" applyAlignment="1" applyProtection="1">
      <alignment horizontal="center" vertical="center"/>
      <protection locked="0"/>
    </xf>
    <xf numFmtId="5" fontId="19" fillId="7" borderId="1" xfId="0" applyNumberFormat="1" applyFont="1" applyFill="1" applyBorder="1" applyAlignment="1" applyProtection="1">
      <alignment horizontal="center"/>
      <protection locked="0"/>
    </xf>
    <xf numFmtId="37" fontId="24" fillId="3" borderId="0" xfId="0" applyNumberFormat="1" applyFont="1" applyFill="1" applyBorder="1" applyAlignment="1" applyProtection="1">
      <alignment horizontal="center" vertical="center"/>
      <protection locked="0"/>
    </xf>
    <xf numFmtId="37" fontId="24" fillId="23" borderId="1" xfId="1" applyNumberFormat="1" applyFont="1" applyFill="1" applyBorder="1" applyAlignment="1" applyProtection="1">
      <alignment horizontal="center" vertical="center"/>
    </xf>
    <xf numFmtId="5" fontId="19" fillId="8" borderId="1" xfId="0" applyNumberFormat="1" applyFont="1" applyFill="1" applyBorder="1" applyAlignment="1" applyProtection="1">
      <alignment horizontal="center" vertical="center"/>
    </xf>
    <xf numFmtId="37" fontId="19" fillId="3" borderId="0" xfId="0" applyNumberFormat="1" applyFont="1" applyFill="1" applyAlignment="1" applyProtection="1">
      <alignment horizontal="center" vertical="center"/>
      <protection locked="0"/>
    </xf>
    <xf numFmtId="37" fontId="19" fillId="3" borderId="0" xfId="2" applyNumberFormat="1" applyFont="1" applyFill="1" applyBorder="1" applyAlignment="1" applyProtection="1">
      <alignment horizontal="center"/>
      <protection locked="0"/>
    </xf>
    <xf numFmtId="37" fontId="19" fillId="21" borderId="0" xfId="2" applyNumberFormat="1" applyFont="1" applyFill="1" applyBorder="1" applyAlignment="1" applyProtection="1">
      <alignment horizontal="center"/>
      <protection locked="0"/>
    </xf>
    <xf numFmtId="37" fontId="19" fillId="3" borderId="0" xfId="0" applyNumberFormat="1" applyFont="1" applyFill="1" applyBorder="1" applyProtection="1">
      <protection locked="0"/>
    </xf>
    <xf numFmtId="9" fontId="24" fillId="23" borderId="1" xfId="2" applyFont="1" applyFill="1" applyBorder="1" applyAlignment="1" applyProtection="1">
      <alignment horizontal="center" vertical="center"/>
    </xf>
    <xf numFmtId="9" fontId="24" fillId="3" borderId="0" xfId="2" applyFont="1" applyFill="1" applyBorder="1" applyAlignment="1" applyProtection="1">
      <alignment horizontal="center" vertical="center"/>
      <protection locked="0"/>
    </xf>
    <xf numFmtId="5" fontId="24" fillId="23" borderId="1" xfId="1" applyNumberFormat="1" applyFont="1" applyFill="1" applyBorder="1" applyAlignment="1" applyProtection="1">
      <alignment horizontal="center" vertical="center"/>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7" borderId="27" xfId="4" applyNumberFormat="1" applyFont="1" applyFill="1" applyBorder="1" applyAlignment="1" applyProtection="1">
      <alignment horizontal="center"/>
    </xf>
    <xf numFmtId="37" fontId="0" fillId="17"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6" fillId="3" borderId="0" xfId="0" applyFont="1" applyFill="1" applyAlignment="1" applyProtection="1">
      <alignment horizontal="center" vertical="center"/>
      <protection locked="0"/>
    </xf>
    <xf numFmtId="37" fontId="0" fillId="17" borderId="27" xfId="0" applyNumberFormat="1" applyFont="1" applyFill="1" applyBorder="1" applyAlignment="1">
      <alignment horizontal="center"/>
    </xf>
    <xf numFmtId="37" fontId="0" fillId="17" borderId="30" xfId="0" applyNumberFormat="1" applyFont="1" applyFill="1" applyBorder="1" applyAlignment="1">
      <alignment horizontal="center"/>
    </xf>
    <xf numFmtId="37" fontId="0" fillId="0" borderId="27" xfId="0" applyNumberFormat="1" applyFont="1" applyBorder="1" applyAlignment="1">
      <alignment horizontal="center"/>
    </xf>
    <xf numFmtId="37" fontId="0" fillId="0" borderId="30" xfId="0" applyNumberFormat="1" applyFont="1" applyBorder="1" applyAlignment="1">
      <alignment horizontal="center"/>
    </xf>
    <xf numFmtId="37" fontId="19" fillId="0" borderId="27" xfId="0" applyNumberFormat="1" applyFont="1" applyBorder="1" applyAlignment="1">
      <alignment horizontal="center"/>
    </xf>
    <xf numFmtId="37" fontId="19" fillId="17" borderId="27" xfId="0" applyNumberFormat="1" applyFont="1" applyFill="1" applyBorder="1" applyAlignment="1">
      <alignment horizontal="center"/>
    </xf>
    <xf numFmtId="37" fontId="24" fillId="17"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7" borderId="30" xfId="0" applyNumberFormat="1" applyFont="1" applyFill="1" applyBorder="1" applyAlignment="1">
      <alignment horizontal="center"/>
    </xf>
    <xf numFmtId="37" fontId="24" fillId="0" borderId="32" xfId="0" applyNumberFormat="1" applyFont="1" applyBorder="1" applyAlignment="1">
      <alignment horizontal="center"/>
    </xf>
    <xf numFmtId="37" fontId="24" fillId="0" borderId="33" xfId="0" applyNumberFormat="1" applyFont="1" applyBorder="1" applyAlignment="1">
      <alignment horizontal="center"/>
    </xf>
    <xf numFmtId="0" fontId="57" fillId="3" borderId="0" xfId="0" applyFont="1" applyFill="1" applyProtection="1">
      <protection locked="0"/>
    </xf>
    <xf numFmtId="172"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xf>
    <xf numFmtId="0" fontId="0" fillId="0" borderId="30" xfId="2" applyNumberFormat="1" applyFont="1" applyBorder="1" applyAlignment="1" applyProtection="1">
      <alignment horizontal="center"/>
    </xf>
    <xf numFmtId="5" fontId="19" fillId="3" borderId="0" xfId="2" applyNumberFormat="1" applyFont="1" applyFill="1" applyAlignment="1" applyProtection="1">
      <alignment horizontal="center" vertical="center"/>
      <protection locked="0"/>
    </xf>
    <xf numFmtId="164" fontId="0" fillId="0" borderId="27" xfId="0" applyNumberFormat="1" applyFont="1" applyBorder="1" applyAlignment="1" applyProtection="1">
      <alignment horizontal="center"/>
    </xf>
    <xf numFmtId="164" fontId="0" fillId="0" borderId="30" xfId="0" applyNumberFormat="1" applyFont="1" applyBorder="1" applyAlignment="1" applyProtection="1">
      <alignment horizontal="center"/>
    </xf>
    <xf numFmtId="164" fontId="0" fillId="17" borderId="27" xfId="0" applyNumberFormat="1" applyFont="1" applyFill="1" applyBorder="1" applyAlignment="1" applyProtection="1">
      <alignment horizontal="center" vertical="center"/>
    </xf>
    <xf numFmtId="164" fontId="0" fillId="17" borderId="30" xfId="0" applyNumberFormat="1" applyFont="1" applyFill="1" applyBorder="1" applyAlignment="1" applyProtection="1">
      <alignment horizontal="center" vertical="center"/>
    </xf>
    <xf numFmtId="0" fontId="1" fillId="7" borderId="23" xfId="0" applyFont="1" applyFill="1" applyBorder="1" applyAlignment="1">
      <alignment wrapText="1"/>
    </xf>
    <xf numFmtId="0" fontId="1" fillId="7" borderId="24" xfId="0" applyFont="1" applyFill="1" applyBorder="1" applyAlignment="1">
      <alignment wrapText="1"/>
    </xf>
    <xf numFmtId="3" fontId="42" fillId="7" borderId="21" xfId="0" applyNumberFormat="1" applyFont="1" applyFill="1" applyBorder="1" applyAlignment="1" applyProtection="1">
      <alignment horizontal="center"/>
      <protection locked="0"/>
    </xf>
    <xf numFmtId="3" fontId="19" fillId="7" borderId="21" xfId="0" applyNumberFormat="1" applyFont="1" applyFill="1" applyBorder="1" applyAlignment="1" applyProtection="1">
      <alignment horizontal="center"/>
      <protection locked="0"/>
    </xf>
    <xf numFmtId="0" fontId="19" fillId="13" borderId="3" xfId="0" applyFont="1" applyFill="1" applyBorder="1" applyProtection="1">
      <protection locked="0"/>
    </xf>
    <xf numFmtId="0" fontId="19" fillId="13" borderId="2" xfId="0" applyFont="1" applyFill="1" applyBorder="1" applyProtection="1">
      <protection locked="0"/>
    </xf>
    <xf numFmtId="0" fontId="19" fillId="3" borderId="0" xfId="0" applyFont="1" applyFill="1" applyProtection="1">
      <protection locked="0"/>
    </xf>
    <xf numFmtId="0" fontId="19" fillId="3" borderId="0" xfId="0" applyFont="1" applyFill="1" applyBorder="1" applyProtection="1">
      <protection locked="0"/>
    </xf>
    <xf numFmtId="37" fontId="19" fillId="3" borderId="0" xfId="0" applyNumberFormat="1" applyFont="1" applyFill="1" applyProtection="1">
      <protection locked="0"/>
    </xf>
    <xf numFmtId="0" fontId="4" fillId="0" borderId="0" xfId="0" applyFont="1" applyProtection="1">
      <protection locked="0"/>
    </xf>
    <xf numFmtId="0" fontId="0" fillId="2" borderId="12" xfId="0" applyFill="1" applyBorder="1" applyProtection="1"/>
    <xf numFmtId="0" fontId="0" fillId="2" borderId="0" xfId="0" applyFill="1" applyBorder="1" applyProtection="1"/>
    <xf numFmtId="0" fontId="23" fillId="16" borderId="3" xfId="0" applyFont="1" applyFill="1" applyBorder="1" applyProtection="1"/>
    <xf numFmtId="0" fontId="0" fillId="0" borderId="0" xfId="0" applyProtection="1">
      <protection locked="0"/>
    </xf>
    <xf numFmtId="0" fontId="19" fillId="3" borderId="0" xfId="0" applyFont="1" applyFill="1" applyAlignment="1" applyProtection="1">
      <alignment wrapText="1"/>
      <protection locked="0"/>
    </xf>
    <xf numFmtId="6" fontId="19" fillId="3" borderId="0"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4" fillId="3" borderId="0" xfId="0" applyFont="1" applyFill="1" applyBorder="1" applyAlignment="1" applyProtection="1">
      <alignment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xf>
    <xf numFmtId="0" fontId="0" fillId="0" borderId="0" xfId="0" applyAlignment="1" applyProtection="1">
      <alignment wrapText="1"/>
      <protection locked="0"/>
    </xf>
    <xf numFmtId="0" fontId="0" fillId="0" borderId="0" xfId="0" applyAlignment="1" applyProtection="1">
      <protection locked="0"/>
    </xf>
    <xf numFmtId="0" fontId="26" fillId="0" borderId="0" xfId="0" applyFont="1" applyFill="1" applyBorder="1" applyAlignment="1" applyProtection="1">
      <alignment horizontal="center"/>
      <protection locked="0"/>
    </xf>
    <xf numFmtId="0" fontId="28" fillId="18" borderId="28" xfId="0" applyFont="1" applyFill="1" applyBorder="1" applyAlignment="1" applyProtection="1">
      <alignment horizontal="center"/>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2" fillId="5" borderId="2" xfId="0" applyFont="1" applyFill="1" applyBorder="1" applyAlignment="1" applyProtection="1">
      <alignment horizontal="left" vertical="top" wrapText="1"/>
      <protection locked="0"/>
    </xf>
    <xf numFmtId="0" fontId="42" fillId="5" borderId="3"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top" wrapText="1"/>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42" fillId="5" borderId="2" xfId="0" applyFont="1" applyFill="1" applyBorder="1" applyAlignment="1" applyProtection="1">
      <alignment vertical="top" wrapText="1"/>
      <protection locked="0"/>
    </xf>
    <xf numFmtId="0" fontId="42" fillId="5" borderId="3" xfId="0" applyFont="1" applyFill="1" applyBorder="1" applyAlignment="1" applyProtection="1">
      <alignment vertical="top" wrapText="1"/>
      <protection locked="0"/>
    </xf>
    <xf numFmtId="0" fontId="42" fillId="5" borderId="4" xfId="0" applyFont="1" applyFill="1" applyBorder="1" applyAlignment="1" applyProtection="1">
      <alignment vertical="top" wrapText="1"/>
      <protection locked="0"/>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14" fontId="19" fillId="8" borderId="2" xfId="0" applyNumberFormat="1" applyFont="1" applyFill="1" applyBorder="1" applyAlignment="1" applyProtection="1">
      <alignment horizontal="center" vertical="center"/>
    </xf>
    <xf numFmtId="14" fontId="19" fillId="8" borderId="4" xfId="0" applyNumberFormat="1" applyFont="1" applyFill="1" applyBorder="1" applyAlignment="1" applyProtection="1">
      <alignment horizontal="center" vertical="center"/>
    </xf>
    <xf numFmtId="0" fontId="19" fillId="13" borderId="2" xfId="0" applyFont="1" applyFill="1" applyBorder="1" applyAlignment="1" applyProtection="1">
      <alignment horizontal="left"/>
      <protection locked="0"/>
    </xf>
    <xf numFmtId="0" fontId="19" fillId="13" borderId="3"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0" fontId="19" fillId="3" borderId="0" xfId="0" applyFont="1" applyFill="1" applyAlignment="1" applyProtection="1">
      <alignment horizontal="center" vertical="center"/>
      <protection locked="0"/>
    </xf>
    <xf numFmtId="165" fontId="19" fillId="7" borderId="2" xfId="2" applyNumberFormat="1" applyFont="1" applyFill="1" applyBorder="1" applyAlignment="1" applyProtection="1">
      <alignment horizontal="center" vertical="center"/>
      <protection locked="0"/>
    </xf>
    <xf numFmtId="165" fontId="19" fillId="7" borderId="4" xfId="2" applyNumberFormat="1" applyFont="1" applyFill="1" applyBorder="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44" fillId="0" borderId="2" xfId="0" applyFont="1" applyFill="1" applyBorder="1" applyAlignment="1" applyProtection="1">
      <alignment horizontal="center"/>
      <protection locked="0"/>
    </xf>
    <xf numFmtId="0" fontId="44" fillId="0" borderId="3" xfId="0" applyFont="1" applyFill="1" applyBorder="1" applyAlignment="1" applyProtection="1">
      <alignment horizontal="center"/>
      <protection locked="0"/>
    </xf>
    <xf numFmtId="0" fontId="44" fillId="0" borderId="4" xfId="0" applyFont="1" applyFill="1" applyBorder="1" applyAlignment="1" applyProtection="1">
      <alignment horizontal="center"/>
      <protection locked="0"/>
    </xf>
    <xf numFmtId="0" fontId="19" fillId="3" borderId="0" xfId="0" applyFont="1" applyFill="1" applyBorder="1" applyAlignment="1" applyProtection="1">
      <protection locked="0"/>
    </xf>
    <xf numFmtId="8" fontId="19" fillId="3" borderId="0" xfId="2" applyNumberFormat="1" applyFont="1" applyFill="1" applyBorder="1" applyAlignment="1" applyProtection="1">
      <alignment horizontal="center" vertical="center"/>
      <protection locked="0"/>
    </xf>
    <xf numFmtId="0" fontId="4" fillId="3" borderId="0" xfId="0" applyFont="1" applyFill="1" applyBorder="1" applyAlignment="1" applyProtection="1">
      <alignment wrapText="1"/>
      <protection locked="0"/>
    </xf>
    <xf numFmtId="0" fontId="19" fillId="13" borderId="2" xfId="0" applyFont="1" applyFill="1" applyBorder="1" applyAlignment="1" applyProtection="1">
      <alignment horizontal="center" vertical="center" wrapText="1"/>
      <protection locked="0"/>
    </xf>
    <xf numFmtId="0" fontId="19" fillId="13" borderId="3"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vertical="center"/>
      <protection locked="0"/>
    </xf>
    <xf numFmtId="0" fontId="19" fillId="13" borderId="4" xfId="0" applyFont="1" applyFill="1" applyBorder="1" applyAlignment="1" applyProtection="1">
      <alignment horizontal="center" vertical="center"/>
      <protection locked="0"/>
    </xf>
    <xf numFmtId="5" fontId="19" fillId="7" borderId="2" xfId="2" applyNumberFormat="1" applyFont="1" applyFill="1" applyBorder="1" applyAlignment="1" applyProtection="1">
      <alignment horizontal="center" vertical="center"/>
      <protection locked="0"/>
    </xf>
    <xf numFmtId="5" fontId="19" fillId="7" borderId="4" xfId="2" applyNumberFormat="1" applyFont="1" applyFill="1" applyBorder="1" applyAlignment="1" applyProtection="1">
      <alignment horizontal="center" vertical="center"/>
      <protection locked="0"/>
    </xf>
    <xf numFmtId="37" fontId="19" fillId="3" borderId="0" xfId="0" applyNumberFormat="1" applyFont="1" applyFill="1" applyAlignment="1" applyProtection="1">
      <protection locked="0"/>
    </xf>
    <xf numFmtId="37" fontId="19" fillId="8" borderId="2" xfId="0" applyNumberFormat="1" applyFont="1" applyFill="1" applyBorder="1" applyAlignment="1" applyProtection="1">
      <alignment horizontal="center" vertical="center"/>
    </xf>
    <xf numFmtId="37" fontId="19" fillId="8" borderId="4" xfId="0" applyNumberFormat="1" applyFont="1" applyFill="1" applyBorder="1" applyAlignment="1" applyProtection="1">
      <alignment horizontal="center" vertical="center"/>
    </xf>
    <xf numFmtId="0" fontId="19" fillId="3" borderId="0" xfId="0" applyFont="1" applyFill="1" applyBorder="1" applyAlignment="1" applyProtection="1">
      <alignment wrapText="1"/>
      <protection locked="0"/>
    </xf>
    <xf numFmtId="0" fontId="45" fillId="3" borderId="5" xfId="0" applyFont="1" applyFill="1" applyBorder="1" applyAlignment="1" applyProtection="1">
      <alignment horizontal="center" vertical="center" wrapText="1"/>
      <protection locked="0"/>
    </xf>
    <xf numFmtId="0" fontId="45" fillId="3" borderId="6"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12"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6" fontId="19" fillId="7" borderId="2" xfId="2" applyNumberFormat="1" applyFont="1" applyFill="1" applyBorder="1" applyAlignment="1" applyProtection="1">
      <alignment horizontal="center" vertical="center"/>
      <protection locked="0"/>
    </xf>
    <xf numFmtId="6" fontId="19" fillId="7" borderId="4" xfId="2" applyNumberFormat="1" applyFont="1" applyFill="1" applyBorder="1" applyAlignment="1" applyProtection="1">
      <alignment horizontal="center" vertical="center"/>
      <protection locked="0"/>
    </xf>
    <xf numFmtId="9" fontId="19" fillId="7" borderId="2" xfId="2" applyFont="1" applyFill="1" applyBorder="1" applyAlignment="1" applyProtection="1">
      <alignment horizontal="center" vertical="center"/>
      <protection locked="0"/>
    </xf>
    <xf numFmtId="9" fontId="19" fillId="7" borderId="4" xfId="2" applyFont="1" applyFill="1" applyBorder="1" applyAlignment="1" applyProtection="1">
      <alignment horizontal="center" vertical="center"/>
      <protection locked="0"/>
    </xf>
    <xf numFmtId="0" fontId="19" fillId="3" borderId="0" xfId="0" applyFont="1" applyFill="1" applyAlignment="1" applyProtection="1">
      <alignment wrapText="1"/>
      <protection locked="0"/>
    </xf>
    <xf numFmtId="0" fontId="19" fillId="13" borderId="2" xfId="0" applyFont="1" applyFill="1" applyBorder="1" applyAlignment="1" applyProtection="1">
      <alignment vertical="center" wrapText="1"/>
      <protection locked="0"/>
    </xf>
    <xf numFmtId="0" fontId="19" fillId="13" borderId="3" xfId="0" applyFont="1" applyFill="1" applyBorder="1" applyAlignment="1" applyProtection="1">
      <alignment vertical="center" wrapText="1"/>
      <protection locked="0"/>
    </xf>
    <xf numFmtId="0" fontId="19" fillId="13"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center" vertical="center" wrapText="1"/>
      <protection locked="0"/>
    </xf>
    <xf numFmtId="165" fontId="19" fillId="8" borderId="2" xfId="2" applyNumberFormat="1" applyFont="1" applyFill="1" applyBorder="1" applyAlignment="1" applyProtection="1">
      <alignment horizontal="center" vertical="center"/>
    </xf>
    <xf numFmtId="165" fontId="19" fillId="8" borderId="4" xfId="2" applyNumberFormat="1" applyFont="1" applyFill="1" applyBorder="1" applyAlignment="1" applyProtection="1">
      <alignment horizontal="center" vertical="center"/>
    </xf>
    <xf numFmtId="0" fontId="24" fillId="21" borderId="0" xfId="0" applyFont="1" applyFill="1" applyBorder="1" applyAlignment="1" applyProtection="1">
      <alignment horizontal="center" wrapText="1"/>
      <protection locked="0"/>
    </xf>
    <xf numFmtId="0" fontId="19" fillId="3" borderId="0" xfId="0" applyFont="1" applyFill="1" applyBorder="1" applyAlignment="1" applyProtection="1">
      <alignment horizontal="center" vertical="center" wrapText="1"/>
      <protection locked="0"/>
    </xf>
    <xf numFmtId="0" fontId="19" fillId="22" borderId="2" xfId="0" applyFont="1" applyFill="1" applyBorder="1" applyAlignment="1" applyProtection="1">
      <alignment horizontal="center" vertical="center" wrapText="1"/>
      <protection locked="0"/>
    </xf>
    <xf numFmtId="0" fontId="19" fillId="22" borderId="4" xfId="0" applyFont="1" applyFill="1" applyBorder="1" applyAlignment="1" applyProtection="1">
      <alignment horizontal="center" vertical="center" wrapText="1"/>
      <protection locked="0"/>
    </xf>
    <xf numFmtId="0" fontId="19" fillId="13" borderId="2" xfId="0" applyFont="1" applyFill="1" applyBorder="1" applyAlignment="1" applyProtection="1">
      <alignment wrapText="1"/>
      <protection locked="0"/>
    </xf>
    <xf numFmtId="0" fontId="19" fillId="13" borderId="3" xfId="0" applyFont="1" applyFill="1" applyBorder="1" applyAlignment="1" applyProtection="1">
      <alignment wrapText="1"/>
      <protection locked="0"/>
    </xf>
    <xf numFmtId="0" fontId="19" fillId="13" borderId="4" xfId="0" applyFont="1" applyFill="1" applyBorder="1" applyAlignment="1" applyProtection="1">
      <alignment wrapText="1"/>
      <protection locked="0"/>
    </xf>
    <xf numFmtId="9" fontId="19" fillId="3" borderId="3" xfId="2" applyFont="1" applyFill="1" applyBorder="1" applyAlignment="1" applyProtection="1">
      <alignment horizontal="center" vertical="center"/>
      <protection locked="0"/>
    </xf>
    <xf numFmtId="9" fontId="19" fillId="7" borderId="2" xfId="2" applyNumberFormat="1" applyFont="1" applyFill="1" applyBorder="1" applyAlignment="1" applyProtection="1">
      <alignment horizontal="center" vertical="center"/>
      <protection locked="0"/>
    </xf>
    <xf numFmtId="9" fontId="19" fillId="7" borderId="4" xfId="2" applyNumberFormat="1" applyFont="1" applyFill="1" applyBorder="1" applyAlignment="1" applyProtection="1">
      <alignment horizontal="center" vertical="center"/>
      <protection locked="0"/>
    </xf>
    <xf numFmtId="169" fontId="19" fillId="7" borderId="2" xfId="0" applyNumberFormat="1" applyFont="1" applyFill="1" applyBorder="1" applyAlignment="1" applyProtection="1">
      <alignment horizontal="center" vertical="center"/>
      <protection locked="0"/>
    </xf>
    <xf numFmtId="169" fontId="19" fillId="7" borderId="4" xfId="0" applyNumberFormat="1" applyFont="1" applyFill="1" applyBorder="1" applyAlignment="1" applyProtection="1">
      <alignment horizontal="center" vertical="center"/>
      <protection locked="0"/>
    </xf>
    <xf numFmtId="0" fontId="24" fillId="21" borderId="0" xfId="0" applyFont="1" applyFill="1" applyBorder="1" applyAlignment="1" applyProtection="1">
      <alignment wrapText="1"/>
      <protection locked="0"/>
    </xf>
    <xf numFmtId="0" fontId="19" fillId="13" borderId="2" xfId="0" applyFont="1" applyFill="1" applyBorder="1" applyAlignment="1" applyProtection="1">
      <alignment horizontal="center" wrapText="1"/>
      <protection locked="0"/>
    </xf>
    <xf numFmtId="0" fontId="19" fillId="13" borderId="4" xfId="0" applyFont="1" applyFill="1" applyBorder="1" applyAlignment="1" applyProtection="1">
      <alignment horizontal="center" wrapText="1"/>
      <protection locked="0"/>
    </xf>
    <xf numFmtId="165" fontId="19" fillId="7" borderId="2" xfId="0" applyNumberFormat="1" applyFont="1" applyFill="1" applyBorder="1" applyAlignment="1" applyProtection="1">
      <alignment horizontal="center" vertical="center"/>
      <protection locked="0"/>
    </xf>
    <xf numFmtId="165" fontId="19" fillId="7" borderId="4" xfId="0" applyNumberFormat="1" applyFont="1" applyFill="1" applyBorder="1" applyAlignment="1" applyProtection="1">
      <alignment horizontal="center" vertical="center"/>
      <protection locked="0"/>
    </xf>
    <xf numFmtId="0" fontId="17" fillId="15" borderId="2" xfId="3" applyFont="1" applyFill="1" applyBorder="1" applyAlignment="1" applyProtection="1">
      <alignment horizontal="center" vertical="center" wrapText="1"/>
      <protection locked="0"/>
    </xf>
    <xf numFmtId="0" fontId="17" fillId="15" borderId="4" xfId="3"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protection locked="0"/>
    </xf>
    <xf numFmtId="0" fontId="19" fillId="22" borderId="2" xfId="0" applyFont="1" applyFill="1" applyBorder="1" applyAlignment="1" applyProtection="1">
      <alignment horizontal="center" vertical="center"/>
      <protection locked="0"/>
    </xf>
    <xf numFmtId="0" fontId="19" fillId="22" borderId="4" xfId="0" applyFont="1" applyFill="1" applyBorder="1" applyAlignment="1" applyProtection="1">
      <alignment horizontal="center" vertical="center"/>
      <protection locked="0"/>
    </xf>
    <xf numFmtId="0" fontId="19" fillId="3" borderId="6" xfId="0" applyFont="1" applyFill="1" applyBorder="1" applyAlignment="1" applyProtection="1">
      <protection locked="0"/>
    </xf>
    <xf numFmtId="0" fontId="24" fillId="21" borderId="0"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protection locked="0"/>
    </xf>
    <xf numFmtId="0" fontId="19" fillId="13" borderId="3" xfId="0" applyFont="1" applyFill="1" applyBorder="1" applyAlignment="1" applyProtection="1">
      <alignment horizontal="center"/>
      <protection locked="0"/>
    </xf>
    <xf numFmtId="0" fontId="19" fillId="13" borderId="4" xfId="0" applyFont="1" applyFill="1" applyBorder="1" applyAlignment="1" applyProtection="1">
      <alignment horizontal="center"/>
      <protection locked="0"/>
    </xf>
    <xf numFmtId="169" fontId="19" fillId="8" borderId="2" xfId="0" applyNumberFormat="1" applyFont="1" applyFill="1" applyBorder="1" applyAlignment="1" applyProtection="1">
      <alignment horizontal="center"/>
    </xf>
    <xf numFmtId="169" fontId="19" fillId="8" borderId="4" xfId="0" applyNumberFormat="1" applyFont="1" applyFill="1" applyBorder="1" applyAlignment="1" applyProtection="1">
      <alignment horizontal="center"/>
    </xf>
    <xf numFmtId="0" fontId="19" fillId="3" borderId="3" xfId="0" applyFont="1" applyFill="1" applyBorder="1" applyAlignment="1" applyProtection="1">
      <protection locked="0"/>
    </xf>
    <xf numFmtId="0" fontId="19" fillId="3" borderId="0" xfId="0" applyFont="1" applyFill="1" applyAlignment="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9" fontId="19" fillId="3" borderId="0" xfId="2" applyFont="1" applyFill="1" applyAlignment="1" applyProtection="1">
      <alignment horizontal="center"/>
      <protection locked="0"/>
    </xf>
    <xf numFmtId="9" fontId="19" fillId="7" borderId="2" xfId="2" applyFont="1" applyFill="1" applyBorder="1" applyAlignment="1" applyProtection="1">
      <alignment horizontal="center"/>
      <protection locked="0"/>
    </xf>
    <xf numFmtId="9" fontId="19" fillId="7" borderId="4" xfId="2" applyFont="1" applyFill="1" applyBorder="1" applyAlignment="1" applyProtection="1">
      <alignment horizontal="center"/>
      <protection locked="0"/>
    </xf>
    <xf numFmtId="0" fontId="19" fillId="3" borderId="6" xfId="0" applyFont="1" applyFill="1" applyBorder="1" applyAlignment="1" applyProtection="1">
      <alignment horizontal="center"/>
      <protection locked="0"/>
    </xf>
    <xf numFmtId="8" fontId="19" fillId="8" borderId="2" xfId="0" applyNumberFormat="1" applyFont="1" applyFill="1" applyBorder="1" applyAlignment="1" applyProtection="1">
      <alignment horizontal="center"/>
    </xf>
    <xf numFmtId="8" fontId="19" fillId="8" borderId="4" xfId="0" applyNumberFormat="1" applyFont="1" applyFill="1" applyBorder="1" applyAlignment="1" applyProtection="1">
      <alignment horizontal="center"/>
    </xf>
    <xf numFmtId="0" fontId="19" fillId="13" borderId="2" xfId="0" applyFont="1" applyFill="1" applyBorder="1" applyAlignment="1" applyProtection="1">
      <protection locked="0"/>
    </xf>
    <xf numFmtId="0" fontId="19" fillId="13" borderId="3" xfId="0" applyFont="1" applyFill="1" applyBorder="1" applyAlignment="1" applyProtection="1">
      <protection locked="0"/>
    </xf>
    <xf numFmtId="0" fontId="19" fillId="13" borderId="4" xfId="0" applyFont="1" applyFill="1" applyBorder="1" applyAlignment="1" applyProtection="1">
      <protection locked="0"/>
    </xf>
    <xf numFmtId="2" fontId="19" fillId="8" borderId="2" xfId="0" applyNumberFormat="1" applyFont="1" applyFill="1" applyBorder="1" applyAlignment="1" applyProtection="1">
      <alignment horizontal="center"/>
    </xf>
    <xf numFmtId="2" fontId="19" fillId="8" borderId="4" xfId="0" applyNumberFormat="1" applyFont="1" applyFill="1" applyBorder="1" applyAlignment="1" applyProtection="1">
      <alignment horizontal="center"/>
    </xf>
    <xf numFmtId="0" fontId="19" fillId="11" borderId="2"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wrapText="1"/>
      <protection locked="0"/>
    </xf>
    <xf numFmtId="0" fontId="19" fillId="11" borderId="3" xfId="0" applyFont="1" applyFill="1" applyBorder="1" applyAlignment="1" applyProtection="1">
      <alignment horizontal="left" wrapText="1"/>
      <protection locked="0"/>
    </xf>
    <xf numFmtId="0" fontId="19" fillId="11" borderId="4" xfId="0" applyFont="1" applyFill="1" applyBorder="1" applyAlignment="1" applyProtection="1">
      <alignment horizontal="left" wrapText="1"/>
      <protection locked="0"/>
    </xf>
    <xf numFmtId="0" fontId="19" fillId="11" borderId="2" xfId="0" applyFont="1" applyFill="1" applyBorder="1" applyAlignment="1" applyProtection="1">
      <alignment vertical="top" wrapText="1"/>
      <protection locked="0"/>
    </xf>
    <xf numFmtId="0" fontId="19" fillId="11" borderId="3" xfId="0" applyFont="1" applyFill="1" applyBorder="1" applyAlignment="1" applyProtection="1">
      <alignment vertical="top" wrapText="1"/>
      <protection locked="0"/>
    </xf>
    <xf numFmtId="0" fontId="19" fillId="11" borderId="4" xfId="0" applyFont="1" applyFill="1" applyBorder="1" applyAlignment="1" applyProtection="1">
      <alignment vertical="top" wrapText="1"/>
      <protection locked="0"/>
    </xf>
    <xf numFmtId="0" fontId="17" fillId="15" borderId="2" xfId="3" applyFont="1" applyFill="1" applyBorder="1" applyAlignment="1" applyProtection="1">
      <alignment horizontal="center" vertical="center"/>
      <protection locked="0"/>
    </xf>
    <xf numFmtId="0" fontId="17" fillId="15" borderId="4" xfId="3" applyFont="1" applyFill="1" applyBorder="1" applyAlignment="1" applyProtection="1">
      <alignment horizontal="center" vertical="center"/>
      <protection locked="0"/>
    </xf>
    <xf numFmtId="1" fontId="19"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2" fontId="19" fillId="7" borderId="2" xfId="0" applyNumberFormat="1" applyFont="1" applyFill="1" applyBorder="1" applyAlignment="1" applyProtection="1">
      <alignment horizontal="center" vertical="center"/>
      <protection locked="0"/>
    </xf>
    <xf numFmtId="2" fontId="19" fillId="7" borderId="4" xfId="0" applyNumberFormat="1" applyFont="1" applyFill="1" applyBorder="1" applyAlignment="1" applyProtection="1">
      <alignment horizontal="center" vertical="center"/>
      <protection locked="0"/>
    </xf>
    <xf numFmtId="1" fontId="19" fillId="8" borderId="2" xfId="0" applyNumberFormat="1" applyFont="1" applyFill="1" applyBorder="1" applyAlignment="1" applyProtection="1">
      <alignment horizontal="center" vertical="center"/>
    </xf>
    <xf numFmtId="1" fontId="19" fillId="8" borderId="4" xfId="0" applyNumberFormat="1" applyFont="1" applyFill="1" applyBorder="1" applyAlignment="1" applyProtection="1">
      <alignment horizontal="center" vertical="center"/>
    </xf>
    <xf numFmtId="0" fontId="19" fillId="3" borderId="0" xfId="0" applyFont="1" applyFill="1" applyBorder="1" applyAlignment="1" applyProtection="1">
      <alignment horizontal="center"/>
      <protection locked="0"/>
    </xf>
    <xf numFmtId="5" fontId="19" fillId="7" borderId="2" xfId="0" applyNumberFormat="1" applyFont="1" applyFill="1" applyBorder="1" applyAlignment="1" applyProtection="1">
      <alignment horizontal="center" vertical="center"/>
      <protection locked="0"/>
    </xf>
    <xf numFmtId="5" fontId="19" fillId="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protection locked="0"/>
    </xf>
    <xf numFmtId="0" fontId="42" fillId="11" borderId="2" xfId="0" applyFont="1" applyFill="1" applyBorder="1" applyAlignment="1" applyProtection="1">
      <alignment horizontal="left" vertical="top" wrapText="1"/>
      <protection locked="0"/>
    </xf>
    <xf numFmtId="0" fontId="42" fillId="11" borderId="3" xfId="0" applyFont="1" applyFill="1" applyBorder="1" applyAlignment="1" applyProtection="1">
      <alignment horizontal="left" vertical="top" wrapText="1"/>
      <protection locked="0"/>
    </xf>
    <xf numFmtId="0" fontId="42" fillId="11" borderId="4" xfId="0" applyFont="1" applyFill="1" applyBorder="1" applyAlignment="1" applyProtection="1">
      <alignment horizontal="left" vertical="top" wrapText="1"/>
      <protection locked="0"/>
    </xf>
    <xf numFmtId="0" fontId="19" fillId="13" borderId="2" xfId="0" applyFont="1" applyFill="1" applyBorder="1" applyAlignment="1" applyProtection="1">
      <alignment horizontal="left" vertical="center" wrapText="1"/>
      <protection locked="0"/>
    </xf>
    <xf numFmtId="0" fontId="19" fillId="13" borderId="3" xfId="0" applyFont="1" applyFill="1" applyBorder="1" applyAlignment="1" applyProtection="1">
      <alignment horizontal="left" vertical="center" wrapText="1"/>
      <protection locked="0"/>
    </xf>
    <xf numFmtId="0" fontId="19" fillId="13" borderId="4" xfId="0" applyFont="1" applyFill="1" applyBorder="1" applyAlignment="1" applyProtection="1">
      <alignment horizontal="left" vertical="center" wrapText="1"/>
      <protection locked="0"/>
    </xf>
    <xf numFmtId="0" fontId="19" fillId="11" borderId="2" xfId="0" applyFont="1" applyFill="1" applyBorder="1" applyAlignment="1" applyProtection="1">
      <alignment wrapText="1"/>
      <protection locked="0"/>
    </xf>
    <xf numFmtId="0" fontId="19" fillId="11" borderId="3" xfId="0" applyFont="1" applyFill="1" applyBorder="1" applyAlignment="1" applyProtection="1">
      <alignment wrapText="1"/>
      <protection locked="0"/>
    </xf>
    <xf numFmtId="0" fontId="19" fillId="11" borderId="4" xfId="0" applyFont="1" applyFill="1" applyBorder="1" applyAlignment="1" applyProtection="1">
      <alignment wrapText="1"/>
      <protection locked="0"/>
    </xf>
    <xf numFmtId="0" fontId="19" fillId="13"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37" fontId="19" fillId="3" borderId="3" xfId="0" applyNumberFormat="1" applyFont="1" applyFill="1" applyBorder="1" applyAlignment="1" applyProtection="1">
      <alignment horizontal="center" vertical="center"/>
      <protection locked="0"/>
    </xf>
    <xf numFmtId="39" fontId="19" fillId="7" borderId="2" xfId="0" applyNumberFormat="1" applyFont="1" applyFill="1" applyBorder="1" applyAlignment="1" applyProtection="1">
      <alignment horizontal="center" vertical="center"/>
      <protection locked="0"/>
    </xf>
    <xf numFmtId="39" fontId="19" fillId="7" borderId="4" xfId="0" applyNumberFormat="1" applyFont="1" applyFill="1" applyBorder="1" applyAlignment="1" applyProtection="1">
      <alignment horizontal="center" vertical="center"/>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37" fontId="19" fillId="7" borderId="2" xfId="0" applyNumberFormat="1" applyFont="1" applyFill="1" applyBorder="1" applyAlignment="1" applyProtection="1">
      <alignment horizontal="center" vertical="center"/>
      <protection locked="0"/>
    </xf>
    <xf numFmtId="37" fontId="19" fillId="7" borderId="4" xfId="0" applyNumberFormat="1" applyFont="1" applyFill="1" applyBorder="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7" borderId="2" xfId="0" applyFont="1" applyFill="1" applyBorder="1" applyAlignment="1" applyProtection="1">
      <alignment horizontal="center"/>
      <protection locked="0"/>
    </xf>
    <xf numFmtId="0" fontId="19" fillId="7" borderId="3" xfId="0" applyFont="1" applyFill="1" applyBorder="1" applyAlignment="1" applyProtection="1">
      <alignment horizontal="center"/>
      <protection locked="0"/>
    </xf>
    <xf numFmtId="0" fontId="19" fillId="7" borderId="4" xfId="0" applyFont="1" applyFill="1" applyBorder="1" applyAlignment="1" applyProtection="1">
      <alignment horizontal="center"/>
      <protection locked="0"/>
    </xf>
    <xf numFmtId="170" fontId="19" fillId="3" borderId="3" xfId="0" applyNumberFormat="1" applyFont="1" applyFill="1" applyBorder="1" applyAlignment="1" applyProtection="1">
      <alignment horizontal="center" vertical="center"/>
      <protection locked="0"/>
    </xf>
    <xf numFmtId="171" fontId="19" fillId="7" borderId="2" xfId="0" applyNumberFormat="1" applyFont="1" applyFill="1" applyBorder="1" applyAlignment="1" applyProtection="1">
      <alignment horizontal="center" vertical="center"/>
      <protection locked="0"/>
    </xf>
    <xf numFmtId="171" fontId="19" fillId="7" borderId="4" xfId="0" applyNumberFormat="1" applyFont="1" applyFill="1" applyBorder="1" applyAlignment="1" applyProtection="1">
      <alignment horizontal="center" vertical="center"/>
      <protection locked="0"/>
    </xf>
    <xf numFmtId="0" fontId="19" fillId="13" borderId="2" xfId="0" applyFont="1" applyFill="1" applyBorder="1" applyAlignment="1" applyProtection="1">
      <alignment horizontal="left" vertical="center"/>
      <protection locked="0"/>
    </xf>
    <xf numFmtId="0" fontId="19" fillId="13" borderId="3" xfId="0" applyFont="1" applyFill="1" applyBorder="1" applyAlignment="1" applyProtection="1">
      <alignment horizontal="left" vertical="center"/>
      <protection locked="0"/>
    </xf>
    <xf numFmtId="0" fontId="19" fillId="13" borderId="4" xfId="0" applyFont="1" applyFill="1" applyBorder="1" applyAlignment="1" applyProtection="1">
      <alignment horizontal="left" vertical="center"/>
      <protection locked="0"/>
    </xf>
    <xf numFmtId="5" fontId="19" fillId="3" borderId="3" xfId="0" applyNumberFormat="1" applyFont="1" applyFill="1" applyBorder="1" applyAlignment="1" applyProtection="1">
      <alignment horizontal="center" vertical="center"/>
      <protection locked="0"/>
    </xf>
    <xf numFmtId="0" fontId="19" fillId="20" borderId="2" xfId="0" applyFont="1" applyFill="1" applyBorder="1" applyAlignment="1" applyProtection="1">
      <alignment horizontal="center" vertical="center"/>
      <protection locked="0"/>
    </xf>
    <xf numFmtId="0" fontId="19" fillId="20"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2" fillId="13" borderId="2" xfId="0" applyFont="1" applyFill="1" applyBorder="1" applyAlignment="1" applyProtection="1">
      <alignment horizontal="center"/>
      <protection locked="0"/>
    </xf>
    <xf numFmtId="0" fontId="42" fillId="13" borderId="3" xfId="0" applyFont="1" applyFill="1" applyBorder="1" applyAlignment="1" applyProtection="1">
      <alignment horizontal="center"/>
      <protection locked="0"/>
    </xf>
    <xf numFmtId="0" fontId="42" fillId="13" borderId="4" xfId="0" applyFont="1" applyFill="1" applyBorder="1" applyAlignment="1" applyProtection="1">
      <alignment horizontal="center"/>
      <protection locked="0"/>
    </xf>
    <xf numFmtId="0" fontId="42" fillId="13" borderId="2" xfId="0" applyFont="1" applyFill="1" applyBorder="1" applyAlignment="1" applyProtection="1">
      <alignment horizontal="center" wrapText="1"/>
      <protection locked="0"/>
    </xf>
    <xf numFmtId="0" fontId="42" fillId="13" borderId="3" xfId="0" applyFont="1" applyFill="1" applyBorder="1" applyAlignment="1" applyProtection="1">
      <alignment horizontal="center" wrapText="1"/>
      <protection locked="0"/>
    </xf>
    <xf numFmtId="0" fontId="42" fillId="13" borderId="4" xfId="0" applyFont="1" applyFill="1" applyBorder="1" applyAlignment="1" applyProtection="1">
      <alignment horizontal="center" wrapText="1"/>
      <protection locked="0"/>
    </xf>
    <xf numFmtId="0" fontId="19" fillId="8" borderId="4" xfId="0" applyFont="1" applyFill="1" applyBorder="1" applyAlignment="1" applyProtection="1">
      <alignment horizontal="center" vertical="center"/>
    </xf>
    <xf numFmtId="0" fontId="19" fillId="3" borderId="8" xfId="0" applyFont="1" applyFill="1" applyBorder="1" applyAlignment="1" applyProtection="1">
      <alignment horizontal="center" vertical="center"/>
      <protection locked="0"/>
    </xf>
    <xf numFmtId="171" fontId="19" fillId="8" borderId="2" xfId="0" applyNumberFormat="1" applyFont="1" applyFill="1" applyBorder="1" applyAlignment="1" applyProtection="1">
      <alignment horizontal="center" vertical="center"/>
    </xf>
    <xf numFmtId="171" fontId="19" fillId="8" borderId="4" xfId="0" applyNumberFormat="1" applyFont="1" applyFill="1" applyBorder="1" applyAlignment="1" applyProtection="1">
      <alignment horizontal="center" vertical="center"/>
    </xf>
    <xf numFmtId="14" fontId="19" fillId="7" borderId="2" xfId="0"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protection locked="0"/>
    </xf>
    <xf numFmtId="0" fontId="44" fillId="13" borderId="5" xfId="0" applyFont="1" applyFill="1" applyBorder="1" applyAlignment="1" applyProtection="1">
      <alignment horizontal="center" vertical="center" wrapText="1"/>
      <protection locked="0"/>
    </xf>
    <xf numFmtId="0" fontId="44" fillId="13" borderId="6" xfId="0" applyFont="1" applyFill="1" applyBorder="1" applyAlignment="1" applyProtection="1">
      <alignment horizontal="center" vertical="center" wrapText="1"/>
      <protection locked="0"/>
    </xf>
    <xf numFmtId="0" fontId="44" fillId="13" borderId="7" xfId="0" applyFont="1" applyFill="1" applyBorder="1" applyAlignment="1" applyProtection="1">
      <alignment horizontal="center" vertical="center" wrapText="1"/>
      <protection locked="0"/>
    </xf>
    <xf numFmtId="0" fontId="44" fillId="13" borderId="13" xfId="0" applyFont="1" applyFill="1" applyBorder="1" applyAlignment="1" applyProtection="1">
      <alignment horizontal="center" vertical="center" wrapText="1"/>
      <protection locked="0"/>
    </xf>
    <xf numFmtId="0" fontId="44" fillId="13" borderId="8" xfId="0" applyFont="1" applyFill="1" applyBorder="1" applyAlignment="1" applyProtection="1">
      <alignment horizontal="center" vertical="center" wrapText="1"/>
      <protection locked="0"/>
    </xf>
    <xf numFmtId="0" fontId="44" fillId="13" borderId="15" xfId="0" applyFont="1" applyFill="1" applyBorder="1" applyAlignment="1" applyProtection="1">
      <alignment horizontal="center" vertical="center" wrapText="1"/>
      <protection locked="0"/>
    </xf>
    <xf numFmtId="6" fontId="19" fillId="3" borderId="0" xfId="0" applyNumberFormat="1" applyFont="1" applyFill="1" applyBorder="1" applyAlignment="1" applyProtection="1">
      <alignment horizontal="center" vertical="center"/>
      <protection locked="0"/>
    </xf>
    <xf numFmtId="0" fontId="19" fillId="13" borderId="5" xfId="0" applyFont="1" applyFill="1" applyBorder="1" applyAlignment="1" applyProtection="1">
      <alignment horizontal="center" vertical="center" wrapText="1"/>
      <protection locked="0"/>
    </xf>
    <xf numFmtId="0" fontId="19" fillId="13" borderId="6" xfId="0" applyFont="1" applyFill="1" applyBorder="1" applyAlignment="1" applyProtection="1">
      <alignment horizontal="center" vertical="center" wrapText="1"/>
      <protection locked="0"/>
    </xf>
    <xf numFmtId="0" fontId="19" fillId="13" borderId="7"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0" xfId="0" applyFont="1" applyFill="1" applyBorder="1" applyAlignment="1" applyProtection="1">
      <alignment horizontal="center" vertical="center" wrapText="1"/>
      <protection locked="0"/>
    </xf>
    <xf numFmtId="0" fontId="19" fillId="13" borderId="14"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13" borderId="8" xfId="0" applyFont="1" applyFill="1" applyBorder="1" applyAlignment="1" applyProtection="1">
      <alignment horizontal="center" vertical="center" wrapText="1"/>
      <protection locked="0"/>
    </xf>
    <xf numFmtId="0" fontId="19" fillId="13" borderId="15"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Alignment="1" applyProtection="1">
      <protection locked="0"/>
    </xf>
    <xf numFmtId="0" fontId="40" fillId="24" borderId="6" xfId="0" applyFont="1" applyFill="1" applyBorder="1" applyAlignment="1" applyProtection="1">
      <alignment horizontal="center" vertical="center"/>
    </xf>
    <xf numFmtId="0" fontId="40" fillId="24"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Alignment="1" applyProtection="1"/>
    <xf numFmtId="0" fontId="0" fillId="2" borderId="0" xfId="0" applyFill="1" applyBorder="1" applyAlignment="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1" fillId="7" borderId="0" xfId="0" applyFont="1" applyFill="1" applyBorder="1" applyAlignment="1">
      <alignment wrapText="1"/>
    </xf>
    <xf numFmtId="0" fontId="1" fillId="7" borderId="14" xfId="0" applyFont="1" applyFill="1" applyBorder="1" applyAlignment="1">
      <alignment wrapText="1"/>
    </xf>
    <xf numFmtId="0" fontId="1" fillId="7" borderId="8" xfId="0" applyFont="1" applyFill="1" applyBorder="1" applyAlignment="1">
      <alignment wrapText="1"/>
    </xf>
    <xf numFmtId="0" fontId="1" fillId="7" borderId="15" xfId="0" applyFont="1" applyFill="1" applyBorder="1" applyAlignment="1">
      <alignment wrapText="1"/>
    </xf>
    <xf numFmtId="0" fontId="1" fillId="12" borderId="2" xfId="0" applyFont="1" applyFill="1" applyBorder="1" applyAlignment="1"/>
    <xf numFmtId="0" fontId="1" fillId="12" borderId="3" xfId="0" applyFont="1" applyFill="1" applyBorder="1" applyAlignment="1"/>
    <xf numFmtId="0" fontId="1" fillId="12" borderId="4" xfId="0" applyFont="1" applyFill="1" applyBorder="1" applyAlignment="1"/>
    <xf numFmtId="0" fontId="1" fillId="7" borderId="6" xfId="0" applyFont="1" applyFill="1" applyBorder="1" applyAlignment="1">
      <alignment wrapText="1"/>
    </xf>
    <xf numFmtId="0" fontId="1" fillId="7" borderId="7" xfId="0" applyFont="1" applyFill="1" applyBorder="1" applyAlignment="1">
      <alignment wrapText="1"/>
    </xf>
    <xf numFmtId="0" fontId="1" fillId="12" borderId="5" xfId="0" applyFont="1" applyFill="1" applyBorder="1" applyAlignment="1"/>
    <xf numFmtId="0" fontId="1" fillId="12" borderId="6" xfId="0" applyFont="1" applyFill="1" applyBorder="1" applyAlignment="1"/>
    <xf numFmtId="0" fontId="1" fillId="12" borderId="7" xfId="0" applyFont="1" applyFill="1" applyBorder="1" applyAlignment="1"/>
    <xf numFmtId="0" fontId="41" fillId="24" borderId="6" xfId="0" applyFont="1" applyFill="1" applyBorder="1" applyAlignment="1" applyProtection="1">
      <alignment horizontal="center" vertical="center" wrapText="1"/>
    </xf>
    <xf numFmtId="0" fontId="41" fillId="24" borderId="7" xfId="0" applyFont="1" applyFill="1" applyBorder="1" applyAlignment="1" applyProtection="1">
      <alignment horizontal="center" vertical="center" wrapText="1"/>
    </xf>
    <xf numFmtId="0" fontId="41" fillId="24" borderId="8" xfId="0" applyFont="1" applyFill="1" applyBorder="1" applyAlignment="1" applyProtection="1">
      <alignment horizontal="center" vertical="center" wrapText="1"/>
    </xf>
    <xf numFmtId="0" fontId="41" fillId="24" borderId="15" xfId="0" applyFont="1" applyFill="1" applyBorder="1" applyAlignment="1" applyProtection="1">
      <alignment horizontal="center" vertical="center" wrapText="1"/>
    </xf>
    <xf numFmtId="0" fontId="24" fillId="0" borderId="31" xfId="0" applyFont="1" applyBorder="1" applyAlignment="1" applyProtection="1"/>
    <xf numFmtId="0" fontId="24" fillId="0" borderId="32" xfId="0" applyFont="1" applyBorder="1" applyAlignment="1" applyProtection="1"/>
    <xf numFmtId="0" fontId="19" fillId="17" borderId="29" xfId="0" applyFont="1" applyFill="1" applyBorder="1" applyAlignment="1" applyProtection="1"/>
    <xf numFmtId="0" fontId="19" fillId="17" borderId="26" xfId="0" applyFont="1" applyFill="1" applyBorder="1" applyAlignment="1" applyProtection="1"/>
    <xf numFmtId="0" fontId="19" fillId="0" borderId="29" xfId="0" applyFont="1" applyBorder="1" applyAlignment="1" applyProtection="1"/>
    <xf numFmtId="0" fontId="19" fillId="0" borderId="26" xfId="0" applyFont="1" applyBorder="1" applyAlignment="1" applyProtection="1"/>
    <xf numFmtId="0" fontId="24" fillId="17" borderId="29" xfId="0" applyFont="1" applyFill="1" applyBorder="1" applyAlignment="1" applyProtection="1"/>
    <xf numFmtId="0" fontId="24" fillId="17" borderId="26" xfId="0" applyFont="1" applyFill="1" applyBorder="1" applyAlignment="1" applyProtection="1"/>
    <xf numFmtId="0" fontId="0" fillId="0" borderId="0" xfId="0" applyAlignment="1" applyProtection="1">
      <alignment wrapText="1"/>
      <protection locked="0"/>
    </xf>
    <xf numFmtId="0" fontId="19" fillId="17" borderId="12" xfId="0" applyFont="1" applyFill="1" applyBorder="1" applyAlignment="1" applyProtection="1"/>
    <xf numFmtId="0" fontId="19" fillId="17" borderId="0" xfId="0" applyFont="1" applyFill="1" applyBorder="1" applyAlignment="1" applyProtection="1"/>
    <xf numFmtId="0" fontId="23" fillId="16" borderId="2" xfId="0" applyFont="1" applyFill="1" applyBorder="1" applyAlignment="1" applyProtection="1"/>
    <xf numFmtId="0" fontId="23" fillId="16" borderId="3" xfId="0" applyFont="1" applyFill="1" applyBorder="1" applyAlignment="1" applyProtection="1"/>
    <xf numFmtId="0" fontId="19" fillId="0" borderId="12" xfId="0" applyFont="1" applyBorder="1" applyAlignment="1" applyProtection="1"/>
    <xf numFmtId="0" fontId="19" fillId="0" borderId="0" xfId="0" applyFont="1" applyBorder="1" applyAlignment="1" applyProtection="1"/>
    <xf numFmtId="0" fontId="19" fillId="0" borderId="13" xfId="0" applyFont="1" applyBorder="1" applyAlignment="1" applyProtection="1"/>
    <xf numFmtId="0" fontId="19" fillId="0" borderId="8" xfId="0" applyFont="1" applyBorder="1" applyAlignment="1" applyProtection="1"/>
    <xf numFmtId="0" fontId="23" fillId="19" borderId="2" xfId="0" applyFont="1" applyFill="1" applyBorder="1" applyAlignment="1" applyProtection="1"/>
    <xf numFmtId="0" fontId="23" fillId="19" borderId="3" xfId="0" applyFont="1" applyFill="1" applyBorder="1" applyAlignment="1" applyProtection="1"/>
    <xf numFmtId="0" fontId="24" fillId="17" borderId="34" xfId="0" applyFont="1" applyFill="1" applyBorder="1" applyAlignment="1" applyProtection="1"/>
    <xf numFmtId="0" fontId="24" fillId="17" borderId="35" xfId="0" applyFont="1" applyFill="1" applyBorder="1" applyAlignment="1" applyProtection="1"/>
    <xf numFmtId="6" fontId="27" fillId="0" borderId="32" xfId="1" applyNumberFormat="1" applyFont="1" applyBorder="1" applyAlignment="1" applyProtection="1">
      <alignment horizontal="center"/>
    </xf>
    <xf numFmtId="6" fontId="27" fillId="0" borderId="33" xfId="1" applyNumberFormat="1" applyFont="1" applyBorder="1" applyAlignment="1" applyProtection="1">
      <alignment horizontal="center"/>
    </xf>
    <xf numFmtId="0" fontId="26" fillId="0" borderId="0" xfId="0" applyFont="1" applyFill="1" applyAlignment="1" applyProtection="1">
      <alignment horizontal="center"/>
      <protection locked="0"/>
    </xf>
    <xf numFmtId="0" fontId="26" fillId="0" borderId="0" xfId="0" applyFont="1" applyFill="1" applyBorder="1" applyAlignment="1" applyProtection="1">
      <alignment horizontal="center"/>
      <protection locked="0"/>
    </xf>
    <xf numFmtId="0" fontId="27" fillId="19" borderId="3" xfId="0" applyFont="1" applyFill="1" applyBorder="1" applyAlignment="1" applyProtection="1">
      <alignment horizontal="center"/>
    </xf>
    <xf numFmtId="0" fontId="27" fillId="19" borderId="4" xfId="0" applyFont="1" applyFill="1" applyBorder="1" applyAlignment="1" applyProtection="1">
      <alignment horizontal="center"/>
    </xf>
    <xf numFmtId="6" fontId="8" fillId="0" borderId="26" xfId="0" applyNumberFormat="1" applyFont="1" applyBorder="1" applyAlignment="1" applyProtection="1">
      <alignment horizontal="center"/>
    </xf>
    <xf numFmtId="6" fontId="8" fillId="0" borderId="36" xfId="0" applyNumberFormat="1" applyFont="1" applyBorder="1" applyAlignment="1" applyProtection="1">
      <alignment horizontal="center"/>
    </xf>
    <xf numFmtId="6" fontId="8" fillId="17" borderId="26" xfId="0" applyNumberFormat="1" applyFont="1" applyFill="1" applyBorder="1" applyAlignment="1" applyProtection="1">
      <alignment horizontal="center"/>
    </xf>
    <xf numFmtId="6" fontId="8" fillId="17" borderId="36" xfId="0" applyNumberFormat="1" applyFont="1" applyFill="1" applyBorder="1" applyAlignment="1" applyProtection="1">
      <alignment horizontal="center"/>
    </xf>
    <xf numFmtId="6" fontId="26" fillId="17" borderId="26" xfId="1" applyNumberFormat="1" applyFont="1" applyFill="1" applyBorder="1" applyAlignment="1" applyProtection="1">
      <alignment horizontal="center"/>
    </xf>
    <xf numFmtId="6" fontId="26" fillId="17" borderId="36" xfId="1" applyNumberFormat="1" applyFont="1" applyFill="1" applyBorder="1" applyAlignment="1" applyProtection="1">
      <alignment horizontal="center"/>
    </xf>
    <xf numFmtId="0" fontId="0" fillId="0" borderId="0" xfId="0" applyAlignment="1" applyProtection="1">
      <protection locked="0"/>
    </xf>
    <xf numFmtId="0" fontId="27" fillId="19" borderId="3" xfId="0" applyFont="1" applyFill="1" applyBorder="1" applyAlignment="1" applyProtection="1"/>
    <xf numFmtId="0" fontId="27" fillId="19" borderId="4" xfId="0" applyFont="1" applyFill="1" applyBorder="1" applyAlignment="1" applyProtection="1"/>
    <xf numFmtId="0" fontId="28" fillId="18" borderId="28" xfId="0" applyFont="1" applyFill="1" applyBorder="1" applyAlignment="1" applyProtection="1">
      <alignment horizontal="center"/>
    </xf>
    <xf numFmtId="0" fontId="28" fillId="18" borderId="38" xfId="0" applyFont="1" applyFill="1" applyBorder="1" applyAlignment="1" applyProtection="1">
      <alignment horizontal="center"/>
    </xf>
    <xf numFmtId="0" fontId="23" fillId="18" borderId="52" xfId="0" applyFont="1" applyFill="1" applyBorder="1" applyAlignment="1"/>
    <xf numFmtId="0" fontId="23" fillId="18" borderId="28" xfId="0" applyFont="1" applyFill="1" applyBorder="1" applyAlignment="1"/>
    <xf numFmtId="0" fontId="0" fillId="0" borderId="0" xfId="0" applyAlignment="1" applyProtection="1">
      <alignment vertical="top" wrapText="1"/>
      <protection locked="0"/>
    </xf>
    <xf numFmtId="0" fontId="24" fillId="0" borderId="31" xfId="0" applyFont="1" applyBorder="1" applyAlignment="1"/>
    <xf numFmtId="0" fontId="24" fillId="0" borderId="32" xfId="0" applyFont="1" applyBorder="1" applyAlignment="1"/>
    <xf numFmtId="0" fontId="19" fillId="17" borderId="29" xfId="0" applyFont="1" applyFill="1" applyBorder="1" applyAlignment="1"/>
    <xf numFmtId="0" fontId="19" fillId="17" borderId="26" xfId="0" applyFont="1" applyFill="1" applyBorder="1" applyAlignment="1"/>
    <xf numFmtId="0" fontId="19" fillId="0" borderId="29" xfId="0" applyFont="1" applyBorder="1" applyAlignment="1"/>
    <xf numFmtId="0" fontId="19" fillId="0" borderId="26" xfId="0" applyFont="1" applyBorder="1" applyAlignment="1"/>
    <xf numFmtId="0" fontId="24" fillId="17" borderId="29" xfId="0" applyFont="1" applyFill="1" applyBorder="1" applyAlignment="1"/>
    <xf numFmtId="0" fontId="24" fillId="17" borderId="26" xfId="0" applyFont="1" applyFill="1" applyBorder="1" applyAlignment="1"/>
    <xf numFmtId="0" fontId="24" fillId="16" borderId="2" xfId="0" applyFont="1" applyFill="1" applyBorder="1" applyAlignment="1" applyProtection="1"/>
    <xf numFmtId="0" fontId="24" fillId="16" borderId="3" xfId="0" applyFont="1" applyFill="1" applyBorder="1" applyAlignment="1" applyProtection="1"/>
    <xf numFmtId="0" fontId="19" fillId="17" borderId="52" xfId="0" applyFont="1" applyFill="1" applyBorder="1" applyAlignment="1" applyProtection="1"/>
    <xf numFmtId="0" fontId="19" fillId="17" borderId="28" xfId="0" applyFont="1" applyFill="1" applyBorder="1" applyAlignment="1" applyProtection="1"/>
    <xf numFmtId="0" fontId="19" fillId="0" borderId="31" xfId="0" applyFont="1" applyBorder="1" applyAlignment="1" applyProtection="1"/>
    <xf numFmtId="0" fontId="19" fillId="0" borderId="32" xfId="0" applyFont="1" applyBorder="1" applyAlignment="1" applyProtection="1"/>
    <xf numFmtId="0" fontId="39" fillId="18" borderId="28" xfId="0" applyFont="1" applyFill="1" applyBorder="1" applyAlignment="1" applyProtection="1">
      <alignment horizontal="center"/>
    </xf>
    <xf numFmtId="0" fontId="39" fillId="18" borderId="38" xfId="0" applyFont="1" applyFill="1" applyBorder="1" applyAlignment="1" applyProtection="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color rgb="FFFFFF99"/>
      <color rgb="FF99CCFF"/>
      <color rgb="FF90FA26"/>
      <color rgb="FF00FFFF"/>
      <color rgb="FF8D9BD9"/>
      <color rgb="FFA486E0"/>
      <color rgb="FF8B84E2"/>
      <color rgb="FF66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pt idx="0">
                  <c:v>Building Materials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1</c:v>
                </c:pt>
              </c:numCache>
            </c:numRef>
          </c:xVal>
          <c:yVal>
            <c:numRef>
              <c:f>'PART I'!$H$145</c:f>
              <c:numCache>
                <c:formatCode>0.00</c:formatCode>
                <c:ptCount val="1"/>
                <c:pt idx="0">
                  <c:v>0.04</c:v>
                </c:pt>
              </c:numCache>
            </c:numRef>
          </c:yVal>
          <c:bubbleSize>
            <c:numRef>
              <c:f>'PART I'!$D$145</c:f>
              <c:numCache>
                <c:formatCode>#,##0</c:formatCode>
                <c:ptCount val="1"/>
                <c:pt idx="0">
                  <c:v>39338</c:v>
                </c:pt>
              </c:numCache>
            </c:numRef>
          </c:bubbleSize>
          <c:bubble3D val="1"/>
          <c:extLst>
            <c:ext xmlns:c16="http://schemas.microsoft.com/office/drawing/2014/chart" uri="{C3380CC4-5D6E-409C-BE32-E72D297353CC}">
              <c16:uniqueId val="{00000000-8975-4974-9DB1-C034C3380EED}"/>
            </c:ext>
          </c:extLst>
        </c:ser>
        <c:ser>
          <c:idx val="1"/>
          <c:order val="1"/>
          <c:tx>
            <c:strRef>
              <c:f>'PART I'!$B$146</c:f>
              <c:strCache>
                <c:ptCount val="1"/>
                <c:pt idx="0">
                  <c:v>Decor</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I'!$J$146</c:f>
              <c:numCache>
                <c:formatCode>0.00</c:formatCode>
                <c:ptCount val="1"/>
                <c:pt idx="0">
                  <c:v>1</c:v>
                </c:pt>
              </c:numCache>
            </c:numRef>
          </c:xVal>
          <c:yVal>
            <c:numRef>
              <c:f>'PART I'!$H$146</c:f>
              <c:numCache>
                <c:formatCode>0.00</c:formatCode>
                <c:ptCount val="1"/>
                <c:pt idx="0">
                  <c:v>3.4000000000000002E-2</c:v>
                </c:pt>
              </c:numCache>
            </c:numRef>
          </c:yVal>
          <c:bubbleSize>
            <c:numRef>
              <c:f>'PART I'!$D$146</c:f>
              <c:numCache>
                <c:formatCode>#,##0</c:formatCode>
                <c:ptCount val="1"/>
                <c:pt idx="0">
                  <c:v>37390</c:v>
                </c:pt>
              </c:numCache>
            </c:numRef>
          </c:bubbleSize>
          <c:bubble3D val="1"/>
          <c:extLst>
            <c:ext xmlns:c16="http://schemas.microsoft.com/office/drawing/2014/chart" uri="{C3380CC4-5D6E-409C-BE32-E72D297353CC}">
              <c16:uniqueId val="{00000001-8975-4974-9DB1-C034C3380EED}"/>
            </c:ext>
          </c:extLst>
        </c:ser>
        <c:ser>
          <c:idx val="2"/>
          <c:order val="2"/>
          <c:tx>
            <c:strRef>
              <c:f>'PART I'!$B$147</c:f>
              <c:strCache>
                <c:ptCount val="1"/>
                <c:pt idx="0">
                  <c:v>Hardlines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I'!$J$147</c:f>
              <c:numCache>
                <c:formatCode>0.00</c:formatCode>
                <c:ptCount val="1"/>
                <c:pt idx="0">
                  <c:v>1</c:v>
                </c:pt>
              </c:numCache>
            </c:numRef>
          </c:xVal>
          <c:yVal>
            <c:numRef>
              <c:f>'PART I'!$H$147</c:f>
              <c:numCache>
                <c:formatCode>0.00</c:formatCode>
                <c:ptCount val="1"/>
                <c:pt idx="0">
                  <c:v>2.3E-2</c:v>
                </c:pt>
              </c:numCache>
            </c:numRef>
          </c:yVal>
          <c:bubbleSize>
            <c:numRef>
              <c:f>'PART I'!$D$147</c:f>
              <c:numCache>
                <c:formatCode>#,##0</c:formatCode>
                <c:ptCount val="1"/>
                <c:pt idx="0">
                  <c:v>33497</c:v>
                </c:pt>
              </c:numCache>
            </c:numRef>
          </c:bubbleSize>
          <c:bubble3D val="1"/>
          <c:extLst>
            <c:ext xmlns:c16="http://schemas.microsoft.com/office/drawing/2014/chart" uri="{C3380CC4-5D6E-409C-BE32-E72D297353CC}">
              <c16:uniqueId val="{00000002-8975-4974-9DB1-C034C3380EED}"/>
            </c:ext>
          </c:extLst>
        </c:ser>
        <c:ser>
          <c:idx val="3"/>
          <c:order val="3"/>
          <c:tx>
            <c:strRef>
              <c:f>'PART I'!$B$148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I'!$J$148</c:f>
              <c:numCache>
                <c:formatCode>0.00</c:formatCode>
                <c:ptCount val="1"/>
                <c:pt idx="0">
                  <c:v>0</c:v>
                </c:pt>
              </c:numCache>
            </c:numRef>
          </c:xVal>
          <c:yVal>
            <c:numRef>
              <c:f>'PART I'!$H$148</c:f>
              <c:numCache>
                <c:formatCode>0.00</c:formatCode>
                <c:ptCount val="1"/>
              </c:numCache>
            </c:numRef>
          </c:yVal>
          <c:bubbleSize>
            <c:numRef>
              <c:f>'PART I'!$D$148</c:f>
              <c:numCache>
                <c:formatCode>General</c:formatCode>
                <c:ptCount val="1"/>
              </c:numCache>
            </c:numRef>
          </c:bubbleSize>
          <c:bubble3D val="1"/>
          <c:extLst>
            <c:ext xmlns:c16="http://schemas.microsoft.com/office/drawing/2014/chart" uri="{C3380CC4-5D6E-409C-BE32-E72D297353CC}">
              <c16:uniqueId val="{00000003-8975-4974-9DB1-C034C3380EED}"/>
            </c:ext>
          </c:extLst>
        </c:ser>
        <c:ser>
          <c:idx val="4"/>
          <c:order val="4"/>
          <c:tx>
            <c:strRef>
              <c:f>'PART I'!$B$149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I'!$J$149</c:f>
              <c:numCache>
                <c:formatCode>0.00</c:formatCode>
                <c:ptCount val="1"/>
                <c:pt idx="0">
                  <c:v>0</c:v>
                </c:pt>
              </c:numCache>
            </c:numRef>
          </c:xVal>
          <c:yVal>
            <c:numRef>
              <c:f>'PART I'!$H$149</c:f>
              <c:numCache>
                <c:formatCode>0.00</c:formatCode>
                <c:ptCount val="1"/>
              </c:numCache>
            </c:numRef>
          </c:yVal>
          <c:bubbleSize>
            <c:numRef>
              <c:f>'PART I'!$D$149</c:f>
              <c:numCache>
                <c:formatCode>General</c:formatCode>
                <c:ptCount val="1"/>
              </c:numCache>
            </c:numRef>
          </c:bubbleSize>
          <c:bubble3D val="1"/>
          <c:extLst>
            <c:ext xmlns:c16="http://schemas.microsoft.com/office/drawing/2014/chart" uri="{C3380CC4-5D6E-409C-BE32-E72D297353CC}">
              <c16:uniqueId val="{00000004-8975-4974-9DB1-C034C3380EED}"/>
            </c:ext>
          </c:extLst>
        </c:ser>
        <c:ser>
          <c:idx val="5"/>
          <c:order val="5"/>
          <c:tx>
            <c:strRef>
              <c:f>'PART I'!$B$145</c:f>
              <c:strCache>
                <c:ptCount val="1"/>
                <c:pt idx="0">
                  <c:v>Building Materials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1</c:v>
                </c:pt>
              </c:numCache>
            </c:numRef>
          </c:xVal>
          <c:yVal>
            <c:numRef>
              <c:f>'PART I'!$H$145</c:f>
              <c:numCache>
                <c:formatCode>0.00</c:formatCode>
                <c:ptCount val="1"/>
                <c:pt idx="0">
                  <c:v>0.04</c:v>
                </c:pt>
              </c:numCache>
            </c:numRef>
          </c:yVal>
          <c:bubbleSize>
            <c:numRef>
              <c:f>'PART I'!$D$145</c:f>
              <c:numCache>
                <c:formatCode>#,##0</c:formatCode>
                <c:ptCount val="1"/>
                <c:pt idx="0">
                  <c:v>39338</c:v>
                </c:pt>
              </c:numCache>
            </c:numRef>
          </c:bubbleSize>
          <c:bubble3D val="1"/>
          <c:extLst>
            <c:ext xmlns:c16="http://schemas.microsoft.com/office/drawing/2014/chart" uri="{C3380CC4-5D6E-409C-BE32-E72D297353CC}">
              <c16:uniqueId val="{00000005-8975-4974-9DB1-C034C3380EED}"/>
            </c:ext>
          </c:extLst>
        </c:ser>
        <c:dLbls>
          <c:showLegendKey val="0"/>
          <c:showVal val="0"/>
          <c:showCatName val="0"/>
          <c:showSerName val="0"/>
          <c:showPercent val="0"/>
          <c:showBubbleSize val="0"/>
        </c:dLbls>
        <c:bubbleScale val="100"/>
        <c:showNegBubbles val="0"/>
        <c:axId val="1260365600"/>
        <c:axId val="1260366960"/>
      </c:bubbleChart>
      <c:valAx>
        <c:axId val="1260365600"/>
        <c:scaling>
          <c:orientation val="maxMin"/>
          <c:max val="1.2"/>
          <c:min val="-0.2"/>
        </c:scaling>
        <c:delete val="1"/>
        <c:axPos val="b"/>
        <c:numFmt formatCode="0.00" sourceLinked="1"/>
        <c:majorTickMark val="out"/>
        <c:minorTickMark val="none"/>
        <c:tickLblPos val="nextTo"/>
        <c:crossAx val="1260366960"/>
        <c:crosses val="autoZero"/>
        <c:crossBetween val="midCat"/>
      </c:valAx>
      <c:valAx>
        <c:axId val="1260366960"/>
        <c:scaling>
          <c:orientation val="minMax"/>
          <c:max val="0.35"/>
          <c:min val="-0.35"/>
        </c:scaling>
        <c:delete val="1"/>
        <c:axPos val="r"/>
        <c:numFmt formatCode="0.00" sourceLinked="1"/>
        <c:majorTickMark val="out"/>
        <c:minorTickMark val="none"/>
        <c:tickLblPos val="nextTo"/>
        <c:crossAx val="1260365600"/>
        <c:crosses val="autoZero"/>
        <c:crossBetween val="midCat"/>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66666666666699E-2"/>
          <c:y val="6.0185185185185203E-2"/>
          <c:w val="0.93888888888888899"/>
          <c:h val="0.89814814814814803"/>
        </c:manualLayout>
      </c:layout>
      <c:bubbleChart>
        <c:varyColors val="0"/>
        <c:ser>
          <c:idx val="0"/>
          <c:order val="0"/>
          <c:tx>
            <c:strRef>
              <c:f>'PART I'!$B$168</c:f>
              <c:strCache>
                <c:ptCount val="1"/>
                <c:pt idx="0">
                  <c:v>The Home Depot </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2.57</c:v>
                </c:pt>
              </c:numCache>
            </c:numRef>
          </c:xVal>
          <c:yVal>
            <c:numRef>
              <c:f>'EFE '!$E$33</c:f>
              <c:numCache>
                <c:formatCode>0.00</c:formatCode>
                <c:ptCount val="1"/>
                <c:pt idx="0">
                  <c:v>2.58</c:v>
                </c:pt>
              </c:numCache>
            </c:numRef>
          </c:yVal>
          <c:bubbleSize>
            <c:numLit>
              <c:formatCode>General</c:formatCode>
              <c:ptCount val="1"/>
              <c:pt idx="0">
                <c:v>1</c:v>
              </c:pt>
            </c:numLit>
          </c:bubbleSize>
          <c:bubble3D val="1"/>
          <c:extLst>
            <c:ext xmlns:c16="http://schemas.microsoft.com/office/drawing/2014/chart" uri="{C3380CC4-5D6E-409C-BE32-E72D297353CC}">
              <c16:uniqueId val="{00000000-03FC-4C0D-B886-5A15497E435B}"/>
            </c:ext>
          </c:extLst>
        </c:ser>
        <c:ser>
          <c:idx val="1"/>
          <c:order val="1"/>
          <c:tx>
            <c:strRef>
              <c:f>'PART I'!$B$172</c:f>
              <c:strCache>
                <c:ptCount val="1"/>
                <c:pt idx="0">
                  <c:v>Building Materials</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General</c:formatCode>
                <c:ptCount val="1"/>
                <c:pt idx="0">
                  <c:v>3.2</c:v>
                </c:pt>
              </c:numCache>
            </c:numRef>
          </c:xVal>
          <c:yVal>
            <c:numRef>
              <c:f>'PART I'!$H$172</c:f>
              <c:numCache>
                <c:formatCode>General</c:formatCode>
                <c:ptCount val="1"/>
                <c:pt idx="0">
                  <c:v>3.1</c:v>
                </c:pt>
              </c:numCache>
            </c:numRef>
          </c:yVal>
          <c:bubbleSize>
            <c:numRef>
              <c:f>'PART I'!$D$172</c:f>
              <c:numCache>
                <c:formatCode>#,##0</c:formatCode>
                <c:ptCount val="1"/>
                <c:pt idx="0">
                  <c:v>39338</c:v>
                </c:pt>
              </c:numCache>
            </c:numRef>
          </c:bubbleSize>
          <c:bubble3D val="1"/>
          <c:extLst>
            <c:ext xmlns:c16="http://schemas.microsoft.com/office/drawing/2014/chart" uri="{C3380CC4-5D6E-409C-BE32-E72D297353CC}">
              <c16:uniqueId val="{00000001-03FC-4C0D-B886-5A15497E435B}"/>
            </c:ext>
          </c:extLst>
        </c:ser>
        <c:ser>
          <c:idx val="2"/>
          <c:order val="2"/>
          <c:tx>
            <c:strRef>
              <c:f>'PART I'!$B$173</c:f>
              <c:strCache>
                <c:ptCount val="1"/>
                <c:pt idx="0">
                  <c:v>Decor</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General</c:formatCode>
                <c:ptCount val="1"/>
                <c:pt idx="0">
                  <c:v>1.83</c:v>
                </c:pt>
              </c:numCache>
            </c:numRef>
          </c:xVal>
          <c:yVal>
            <c:numRef>
              <c:f>'PART I'!$H$173</c:f>
              <c:numCache>
                <c:formatCode>General</c:formatCode>
                <c:ptCount val="1"/>
                <c:pt idx="0">
                  <c:v>2</c:v>
                </c:pt>
              </c:numCache>
            </c:numRef>
          </c:yVal>
          <c:bubbleSize>
            <c:numRef>
              <c:f>'PART I'!$D$173</c:f>
              <c:numCache>
                <c:formatCode>#,##0</c:formatCode>
                <c:ptCount val="1"/>
                <c:pt idx="0">
                  <c:v>37390</c:v>
                </c:pt>
              </c:numCache>
            </c:numRef>
          </c:bubbleSize>
          <c:bubble3D val="1"/>
          <c:extLst>
            <c:ext xmlns:c16="http://schemas.microsoft.com/office/drawing/2014/chart" uri="{C3380CC4-5D6E-409C-BE32-E72D297353CC}">
              <c16:uniqueId val="{00000002-03FC-4C0D-B886-5A15497E435B}"/>
            </c:ext>
          </c:extLst>
        </c:ser>
        <c:ser>
          <c:idx val="3"/>
          <c:order val="3"/>
          <c:tx>
            <c:strRef>
              <c:f>'PART I'!$B$174</c:f>
              <c:strCache>
                <c:ptCount val="1"/>
                <c:pt idx="0">
                  <c:v>Hardlines</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General</c:formatCode>
                <c:ptCount val="1"/>
                <c:pt idx="0">
                  <c:v>2.89</c:v>
                </c:pt>
              </c:numCache>
            </c:numRef>
          </c:xVal>
          <c:yVal>
            <c:numRef>
              <c:f>'PART I'!$H$174</c:f>
              <c:numCache>
                <c:formatCode>General</c:formatCode>
                <c:ptCount val="1"/>
                <c:pt idx="0">
                  <c:v>3</c:v>
                </c:pt>
              </c:numCache>
            </c:numRef>
          </c:yVal>
          <c:bubbleSize>
            <c:numRef>
              <c:f>'PART I'!$D$174</c:f>
              <c:numCache>
                <c:formatCode>#,##0</c:formatCode>
                <c:ptCount val="1"/>
                <c:pt idx="0">
                  <c:v>33497</c:v>
                </c:pt>
              </c:numCache>
            </c:numRef>
          </c:bubbleSize>
          <c:bubble3D val="1"/>
          <c:extLst>
            <c:ext xmlns:c16="http://schemas.microsoft.com/office/drawing/2014/chart" uri="{C3380CC4-5D6E-409C-BE32-E72D297353CC}">
              <c16:uniqueId val="{00000003-03FC-4C0D-B886-5A15497E435B}"/>
            </c:ext>
          </c:extLst>
        </c:ser>
        <c:ser>
          <c:idx val="4"/>
          <c:order val="4"/>
          <c:tx>
            <c:strRef>
              <c:f>'PART I'!$B$175</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General</c:formatCode>
                <c:ptCount val="1"/>
              </c:numCache>
            </c:numRef>
          </c:xVal>
          <c:yVal>
            <c:numRef>
              <c:f>'PART I'!$H$175</c:f>
              <c:numCache>
                <c:formatCode>General</c:formatCode>
                <c:ptCount val="1"/>
              </c:numCache>
            </c:numRef>
          </c:yVal>
          <c:bubbleSize>
            <c:numRef>
              <c:f>'PART I'!$D$175</c:f>
              <c:numCache>
                <c:formatCode>General</c:formatCode>
                <c:ptCount val="1"/>
              </c:numCache>
            </c:numRef>
          </c:bubbleSize>
          <c:bubble3D val="1"/>
          <c:extLst>
            <c:ext xmlns:c16="http://schemas.microsoft.com/office/drawing/2014/chart" uri="{C3380CC4-5D6E-409C-BE32-E72D297353CC}">
              <c16:uniqueId val="{00000004-03FC-4C0D-B886-5A15497E435B}"/>
            </c:ext>
          </c:extLst>
        </c:ser>
        <c:ser>
          <c:idx val="5"/>
          <c:order val="5"/>
          <c:tx>
            <c:strRef>
              <c:f>'PART I'!$B$176</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General</c:formatCode>
                <c:ptCount val="1"/>
              </c:numCache>
            </c:numRef>
          </c:xVal>
          <c:yVal>
            <c:numRef>
              <c:f>'PART I'!$H$176</c:f>
              <c:numCache>
                <c:formatCode>General</c:formatCode>
                <c:ptCount val="1"/>
              </c:numCache>
            </c:numRef>
          </c:yVal>
          <c:bubbleSize>
            <c:numRef>
              <c:f>'PART I'!$D$176</c:f>
              <c:numCache>
                <c:formatCode>General</c:formatCode>
                <c:ptCount val="1"/>
              </c:numCache>
            </c:numRef>
          </c:bubbleSize>
          <c:bubble3D val="1"/>
          <c:extLst>
            <c:ext xmlns:c16="http://schemas.microsoft.com/office/drawing/2014/chart" uri="{C3380CC4-5D6E-409C-BE32-E72D297353CC}">
              <c16:uniqueId val="{00000005-03FC-4C0D-B886-5A15497E435B}"/>
            </c:ext>
          </c:extLst>
        </c:ser>
        <c:dLbls>
          <c:showLegendKey val="0"/>
          <c:showVal val="0"/>
          <c:showCatName val="0"/>
          <c:showSerName val="0"/>
          <c:showPercent val="0"/>
          <c:showBubbleSize val="0"/>
        </c:dLbls>
        <c:bubbleScale val="100"/>
        <c:showNegBubbles val="0"/>
        <c:axId val="1259363360"/>
        <c:axId val="1680176960"/>
      </c:bubbleChart>
      <c:valAx>
        <c:axId val="1259363360"/>
        <c:scaling>
          <c:orientation val="maxMin"/>
          <c:max val="4.5"/>
          <c:min val="0.5"/>
        </c:scaling>
        <c:delete val="1"/>
        <c:axPos val="b"/>
        <c:numFmt formatCode="0.00" sourceLinked="1"/>
        <c:majorTickMark val="out"/>
        <c:minorTickMark val="none"/>
        <c:tickLblPos val="nextTo"/>
        <c:crossAx val="1680176960"/>
        <c:crosses val="autoZero"/>
        <c:crossBetween val="midCat"/>
      </c:valAx>
      <c:valAx>
        <c:axId val="1680176960"/>
        <c:scaling>
          <c:orientation val="minMax"/>
          <c:max val="4.5"/>
          <c:min val="0.5"/>
        </c:scaling>
        <c:delete val="1"/>
        <c:axPos val="r"/>
        <c:numFmt formatCode="0.00" sourceLinked="1"/>
        <c:majorTickMark val="out"/>
        <c:minorTickMark val="none"/>
        <c:tickLblPos val="nextTo"/>
        <c:crossAx val="125936336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pt idx="0">
                  <c:v>The Home Depot </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-0.79999999999999982</c:v>
                </c:pt>
              </c:numCache>
            </c:numRef>
          </c:xVal>
          <c:yVal>
            <c:numRef>
              <c:f>'PART I'!$D$231</c:f>
              <c:numCache>
                <c:formatCode>0.0</c:formatCode>
                <c:ptCount val="1"/>
                <c:pt idx="0">
                  <c:v>1.5999999999999996</c:v>
                </c:pt>
              </c:numCache>
            </c:numRef>
          </c:yVal>
          <c:bubbleSize>
            <c:numLit>
              <c:formatCode>General</c:formatCode>
              <c:ptCount val="1"/>
              <c:pt idx="0">
                <c:v>1</c:v>
              </c:pt>
            </c:numLit>
          </c:bubbleSize>
          <c:bubble3D val="1"/>
          <c:extLst>
            <c:ext xmlns:c16="http://schemas.microsoft.com/office/drawing/2014/chart" uri="{C3380CC4-5D6E-409C-BE32-E72D297353CC}">
              <c16:uniqueId val="{00000000-F0D3-43D2-9A66-85649B4A070D}"/>
            </c:ext>
          </c:extLst>
        </c:ser>
        <c:ser>
          <c:idx val="1"/>
          <c:order val="1"/>
          <c:tx>
            <c:strRef>
              <c:f>'PART I'!$B$233</c:f>
              <c:strCache>
                <c:ptCount val="1"/>
                <c:pt idx="0">
                  <c:v>Lowe's </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General</c:formatCode>
                <c:ptCount val="1"/>
                <c:pt idx="0">
                  <c:v>1</c:v>
                </c:pt>
              </c:numCache>
            </c:numRef>
          </c:xVal>
          <c:yVal>
            <c:numRef>
              <c:f>'PART I'!$D$241</c:f>
              <c:numCache>
                <c:formatCode>General</c:formatCode>
                <c:ptCount val="1"/>
                <c:pt idx="0">
                  <c:v>-3</c:v>
                </c:pt>
              </c:numCache>
            </c:numRef>
          </c:yVal>
          <c:bubbleSize>
            <c:numLit>
              <c:formatCode>General</c:formatCode>
              <c:ptCount val="1"/>
              <c:pt idx="0">
                <c:v>1</c:v>
              </c:pt>
            </c:numLit>
          </c:bubbleSize>
          <c:bubble3D val="1"/>
          <c:extLst>
            <c:ext xmlns:c16="http://schemas.microsoft.com/office/drawing/2014/chart" uri="{C3380CC4-5D6E-409C-BE32-E72D297353CC}">
              <c16:uniqueId val="{00000001-F0D3-43D2-9A66-85649B4A070D}"/>
            </c:ext>
          </c:extLst>
        </c:ser>
        <c:ser>
          <c:idx val="2"/>
          <c:order val="2"/>
          <c:tx>
            <c:strRef>
              <c:f>'PART I'!$B$243</c:f>
              <c:strCache>
                <c:ptCount val="1"/>
                <c:pt idx="0">
                  <c:v>Menards </c:v>
                </c:pt>
              </c:strCache>
            </c:strRef>
          </c:tx>
          <c:spPr>
            <a:ln w="25400">
              <a:noFill/>
            </a:ln>
          </c:spPr>
          <c:invertIfNegative val="0"/>
          <c:dLbls>
            <c:spPr>
              <a:noFill/>
              <a:ln>
                <a:noFill/>
              </a:ln>
              <a:effectLst/>
            </c:spPr>
            <c:txPr>
              <a:bodyPr/>
              <a:lstStyle/>
              <a:p>
                <a:pPr>
                  <a:defRPr>
                    <a:solidFill>
                      <a:schemeClr val="tx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General</c:formatCode>
                <c:ptCount val="1"/>
                <c:pt idx="0">
                  <c:v>-2</c:v>
                </c:pt>
              </c:numCache>
            </c:numRef>
          </c:xVal>
          <c:yVal>
            <c:numRef>
              <c:f>'PART I'!$D$251</c:f>
              <c:numCache>
                <c:formatCode>General</c:formatCode>
                <c:ptCount val="1"/>
                <c:pt idx="0">
                  <c:v>-2</c:v>
                </c:pt>
              </c:numCache>
            </c:numRef>
          </c:yVal>
          <c:bubbleSize>
            <c:numLit>
              <c:formatCode>General</c:formatCode>
              <c:ptCount val="1"/>
              <c:pt idx="0">
                <c:v>1</c:v>
              </c:pt>
            </c:numLit>
          </c:bubbleSize>
          <c:bubble3D val="1"/>
          <c:extLst>
            <c:ext xmlns:c16="http://schemas.microsoft.com/office/drawing/2014/chart" uri="{C3380CC4-5D6E-409C-BE32-E72D297353CC}">
              <c16:uniqueId val="{00000002-F0D3-43D2-9A66-85649B4A070D}"/>
            </c:ext>
          </c:extLst>
        </c:ser>
        <c:dLbls>
          <c:showLegendKey val="0"/>
          <c:showVal val="0"/>
          <c:showCatName val="0"/>
          <c:showSerName val="0"/>
          <c:showPercent val="0"/>
          <c:showBubbleSize val="0"/>
        </c:dLbls>
        <c:bubbleScale val="50"/>
        <c:showNegBubbles val="0"/>
        <c:axId val="1260010864"/>
        <c:axId val="1680469536"/>
      </c:bubbleChart>
      <c:valAx>
        <c:axId val="1260010864"/>
        <c:scaling>
          <c:orientation val="minMax"/>
          <c:max val="7"/>
          <c:min val="-7"/>
        </c:scaling>
        <c:delete val="0"/>
        <c:axPos val="b"/>
        <c:numFmt formatCode="0.0" sourceLinked="1"/>
        <c:majorTickMark val="out"/>
        <c:minorTickMark val="none"/>
        <c:tickLblPos val="nextTo"/>
        <c:crossAx val="1680469536"/>
        <c:crosses val="autoZero"/>
        <c:crossBetween val="midCat"/>
      </c:valAx>
      <c:valAx>
        <c:axId val="1680469536"/>
        <c:scaling>
          <c:orientation val="minMax"/>
          <c:max val="7"/>
          <c:min val="-7"/>
        </c:scaling>
        <c:delete val="0"/>
        <c:axPos val="l"/>
        <c:numFmt formatCode="0.0" sourceLinked="1"/>
        <c:majorTickMark val="out"/>
        <c:minorTickMark val="none"/>
        <c:tickLblPos val="nextTo"/>
        <c:crossAx val="126001086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pt idx="0">
                  <c:v>Refrigerator</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pt idx="0">
                  <c:v>7</c:v>
                </c:pt>
              </c:numCache>
            </c:numRef>
          </c:xVal>
          <c:yVal>
            <c:numRef>
              <c:f>'PART I'!$F$281</c:f>
              <c:numCache>
                <c:formatCode>General</c:formatCode>
                <c:ptCount val="1"/>
                <c:pt idx="0">
                  <c:v>2</c:v>
                </c:pt>
              </c:numCache>
            </c:numRef>
          </c:yVal>
          <c:bubbleSize>
            <c:numLit>
              <c:formatCode>General</c:formatCode>
              <c:ptCount val="1"/>
              <c:pt idx="0">
                <c:v>1</c:v>
              </c:pt>
            </c:numLit>
          </c:bubbleSize>
          <c:bubble3D val="1"/>
          <c:extLst>
            <c:ext xmlns:c16="http://schemas.microsoft.com/office/drawing/2014/chart" uri="{C3380CC4-5D6E-409C-BE32-E72D297353CC}">
              <c16:uniqueId val="{00000000-B067-4024-A1F8-6713A9B108E7}"/>
            </c:ext>
          </c:extLst>
        </c:ser>
        <c:ser>
          <c:idx val="1"/>
          <c:order val="1"/>
          <c:tx>
            <c:strRef>
              <c:f>'PART I'!$B$282</c:f>
              <c:strCache>
                <c:ptCount val="1"/>
                <c:pt idx="0">
                  <c:v>Toilet</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pt idx="0">
                  <c:v>8</c:v>
                </c:pt>
              </c:numCache>
            </c:numRef>
          </c:xVal>
          <c:yVal>
            <c:numRef>
              <c:f>'PART I'!$F$282</c:f>
              <c:numCache>
                <c:formatCode>General</c:formatCode>
                <c:ptCount val="1"/>
                <c:pt idx="0">
                  <c:v>7</c:v>
                </c:pt>
              </c:numCache>
            </c:numRef>
          </c:yVal>
          <c:bubbleSize>
            <c:numLit>
              <c:formatCode>General</c:formatCode>
              <c:ptCount val="1"/>
              <c:pt idx="0">
                <c:v>1</c:v>
              </c:pt>
            </c:numLit>
          </c:bubbleSize>
          <c:bubble3D val="1"/>
          <c:extLst>
            <c:ext xmlns:c16="http://schemas.microsoft.com/office/drawing/2014/chart" uri="{C3380CC4-5D6E-409C-BE32-E72D297353CC}">
              <c16:uniqueId val="{00000001-B067-4024-A1F8-6713A9B108E7}"/>
            </c:ext>
          </c:extLst>
        </c:ser>
        <c:ser>
          <c:idx val="2"/>
          <c:order val="2"/>
          <c:tx>
            <c:strRef>
              <c:f>'PART I'!$B$283</c:f>
              <c:strCache>
                <c:ptCount val="1"/>
                <c:pt idx="0">
                  <c:v>Tools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pt idx="0">
                  <c:v>4</c:v>
                </c:pt>
              </c:numCache>
            </c:numRef>
          </c:xVal>
          <c:yVal>
            <c:numRef>
              <c:f>'PART I'!$F$283</c:f>
              <c:numCache>
                <c:formatCode>General</c:formatCode>
                <c:ptCount val="1"/>
                <c:pt idx="0">
                  <c:v>1</c:v>
                </c:pt>
              </c:numCache>
            </c:numRef>
          </c:yVal>
          <c:bubbleSize>
            <c:numLit>
              <c:formatCode>General</c:formatCode>
              <c:ptCount val="1"/>
              <c:pt idx="0">
                <c:v>1</c:v>
              </c:pt>
            </c:numLit>
          </c:bubbleSize>
          <c:bubble3D val="1"/>
          <c:extLst>
            <c:ext xmlns:c16="http://schemas.microsoft.com/office/drawing/2014/chart" uri="{C3380CC4-5D6E-409C-BE32-E72D297353CC}">
              <c16:uniqueId val="{00000002-B067-4024-A1F8-6713A9B108E7}"/>
            </c:ext>
          </c:extLst>
        </c:ser>
        <c:ser>
          <c:idx val="3"/>
          <c:order val="3"/>
          <c:tx>
            <c:strRef>
              <c:f>'PART I'!$B$284</c:f>
              <c:strCache>
                <c:ptCount val="1"/>
                <c:pt idx="0">
                  <c:v>Electrical Wiring</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pt idx="0">
                  <c:v>7</c:v>
                </c:pt>
              </c:numCache>
            </c:numRef>
          </c:xVal>
          <c:yVal>
            <c:numRef>
              <c:f>'PART I'!$F$284</c:f>
              <c:numCache>
                <c:formatCode>General</c:formatCode>
                <c:ptCount val="1"/>
                <c:pt idx="0">
                  <c:v>9</c:v>
                </c:pt>
              </c:numCache>
            </c:numRef>
          </c:yVal>
          <c:bubbleSize>
            <c:numLit>
              <c:formatCode>General</c:formatCode>
              <c:ptCount val="1"/>
              <c:pt idx="0">
                <c:v>1</c:v>
              </c:pt>
            </c:numLit>
          </c:bubbleSize>
          <c:bubble3D val="1"/>
          <c:extLst>
            <c:ext xmlns:c16="http://schemas.microsoft.com/office/drawing/2014/chart" uri="{C3380CC4-5D6E-409C-BE32-E72D297353CC}">
              <c16:uniqueId val="{00000003-B067-4024-A1F8-6713A9B108E7}"/>
            </c:ext>
          </c:extLst>
        </c:ser>
        <c:ser>
          <c:idx val="4"/>
          <c:order val="4"/>
          <c:tx>
            <c:strRef>
              <c:f>'PART I'!$B$285</c:f>
              <c:strCache>
                <c:ptCount val="1"/>
                <c:pt idx="0">
                  <c:v>Screws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pt idx="0">
                  <c:v>5</c:v>
                </c:pt>
              </c:numCache>
            </c:numRef>
          </c:xVal>
          <c:yVal>
            <c:numRef>
              <c:f>'PART I'!$F$285</c:f>
              <c:numCache>
                <c:formatCode>General</c:formatCode>
                <c:ptCount val="1"/>
                <c:pt idx="0">
                  <c:v>3</c:v>
                </c:pt>
              </c:numCache>
            </c:numRef>
          </c:yVal>
          <c:bubbleSize>
            <c:numLit>
              <c:formatCode>General</c:formatCode>
              <c:ptCount val="1"/>
              <c:pt idx="0">
                <c:v>1</c:v>
              </c:pt>
            </c:numLit>
          </c:bubbleSize>
          <c:bubble3D val="1"/>
          <c:extLst>
            <c:ext xmlns:c16="http://schemas.microsoft.com/office/drawing/2014/chart" uri="{C3380CC4-5D6E-409C-BE32-E72D297353CC}">
              <c16:uniqueId val="{00000004-B067-4024-A1F8-6713A9B108E7}"/>
            </c:ext>
          </c:extLst>
        </c:ser>
        <c:ser>
          <c:idx val="5"/>
          <c:order val="5"/>
          <c:tx>
            <c:strRef>
              <c:f>'PART I'!$B$286</c:f>
              <c:strCache>
                <c:ptCount val="1"/>
                <c:pt idx="0">
                  <c:v>Plants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pt idx="0">
                  <c:v>1</c:v>
                </c:pt>
              </c:numCache>
            </c:numRef>
          </c:xVal>
          <c:yVal>
            <c:numRef>
              <c:f>'PART I'!$F$286</c:f>
              <c:numCache>
                <c:formatCode>General</c:formatCode>
                <c:ptCount val="1"/>
                <c:pt idx="0">
                  <c:v>1</c:v>
                </c:pt>
              </c:numCache>
            </c:numRef>
          </c:yVal>
          <c:bubbleSize>
            <c:numLit>
              <c:formatCode>General</c:formatCode>
              <c:ptCount val="1"/>
              <c:pt idx="0">
                <c:v>1</c:v>
              </c:pt>
            </c:numLit>
          </c:bubbleSize>
          <c:bubble3D val="1"/>
          <c:extLst>
            <c:ext xmlns:c16="http://schemas.microsoft.com/office/drawing/2014/chart" uri="{C3380CC4-5D6E-409C-BE32-E72D297353CC}">
              <c16:uniqueId val="{00000005-B067-4024-A1F8-6713A9B108E7}"/>
            </c:ext>
          </c:extLst>
        </c:ser>
        <c:ser>
          <c:idx val="6"/>
          <c:order val="6"/>
          <c:tx>
            <c:strRef>
              <c:f>'PART I'!$B$287</c:f>
              <c:strCache>
                <c:ptCount val="1"/>
                <c:pt idx="0">
                  <c:v>Lawnmowers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pt idx="0">
                  <c:v>6</c:v>
                </c:pt>
              </c:numCache>
            </c:numRef>
          </c:xVal>
          <c:yVal>
            <c:numRef>
              <c:f>'PART I'!$F$287</c:f>
              <c:numCache>
                <c:formatCode>General</c:formatCode>
                <c:ptCount val="1"/>
                <c:pt idx="0">
                  <c:v>4</c:v>
                </c:pt>
              </c:numCache>
            </c:numRef>
          </c:yVal>
          <c:bubbleSize>
            <c:numLit>
              <c:formatCode>General</c:formatCode>
              <c:ptCount val="1"/>
              <c:pt idx="0">
                <c:v>1</c:v>
              </c:pt>
            </c:numLit>
          </c:bubbleSize>
          <c:bubble3D val="1"/>
          <c:extLst>
            <c:ext xmlns:c16="http://schemas.microsoft.com/office/drawing/2014/chart" uri="{C3380CC4-5D6E-409C-BE32-E72D297353CC}">
              <c16:uniqueId val="{00000006-B067-4024-A1F8-6713A9B108E7}"/>
            </c:ext>
          </c:extLst>
        </c:ser>
        <c:ser>
          <c:idx val="7"/>
          <c:order val="7"/>
          <c:tx>
            <c:strRef>
              <c:f>'PART I'!$B$288</c:f>
              <c:strCache>
                <c:ptCount val="1"/>
                <c:pt idx="0">
                  <c:v>Flooring</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pt idx="0">
                  <c:v>8</c:v>
                </c:pt>
              </c:numCache>
            </c:numRef>
          </c:xVal>
          <c:yVal>
            <c:numRef>
              <c:f>'PART I'!$F$288</c:f>
              <c:numCache>
                <c:formatCode>General</c:formatCode>
                <c:ptCount val="1"/>
                <c:pt idx="0">
                  <c:v>7</c:v>
                </c:pt>
              </c:numCache>
            </c:numRef>
          </c:yVal>
          <c:bubbleSize>
            <c:numLit>
              <c:formatCode>General</c:formatCode>
              <c:ptCount val="1"/>
              <c:pt idx="0">
                <c:v>1</c:v>
              </c:pt>
            </c:numLit>
          </c:bubbleSize>
          <c:bubble3D val="1"/>
          <c:extLst>
            <c:ext xmlns:c16="http://schemas.microsoft.com/office/drawing/2014/chart" uri="{C3380CC4-5D6E-409C-BE32-E72D297353CC}">
              <c16:uniqueId val="{00000007-B067-4024-A1F8-6713A9B108E7}"/>
            </c:ext>
          </c:extLst>
        </c:ser>
        <c:ser>
          <c:idx val="8"/>
          <c:order val="8"/>
          <c:tx>
            <c:strRef>
              <c:f>'PART I'!$B$289</c:f>
              <c:strCache>
                <c:ptCount val="1"/>
                <c:pt idx="0">
                  <c:v>Lumber</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pt idx="0">
                  <c:v>4</c:v>
                </c:pt>
              </c:numCache>
            </c:numRef>
          </c:xVal>
          <c:yVal>
            <c:numRef>
              <c:f>'PART I'!$F$289</c:f>
              <c:numCache>
                <c:formatCode>General</c:formatCode>
                <c:ptCount val="1"/>
                <c:pt idx="0">
                  <c:v>5</c:v>
                </c:pt>
              </c:numCache>
            </c:numRef>
          </c:yVal>
          <c:bubbleSize>
            <c:numLit>
              <c:formatCode>General</c:formatCode>
              <c:ptCount val="1"/>
              <c:pt idx="0">
                <c:v>1</c:v>
              </c:pt>
            </c:numLit>
          </c:bubbleSize>
          <c:bubble3D val="1"/>
          <c:extLst>
            <c:ext xmlns:c16="http://schemas.microsoft.com/office/drawing/2014/chart" uri="{C3380CC4-5D6E-409C-BE32-E72D297353CC}">
              <c16:uniqueId val="{00000008-B067-4024-A1F8-6713A9B108E7}"/>
            </c:ext>
          </c:extLst>
        </c:ser>
        <c:ser>
          <c:idx val="9"/>
          <c:order val="9"/>
          <c:tx>
            <c:strRef>
              <c:f>'PART I'!$B$290</c:f>
              <c:strCache>
                <c:ptCount val="1"/>
                <c:pt idx="0">
                  <c:v>Power Tools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pt idx="0">
                  <c:v>3</c:v>
                </c:pt>
              </c:numCache>
            </c:numRef>
          </c:xVal>
          <c:yVal>
            <c:numRef>
              <c:f>'PART I'!$F$290</c:f>
              <c:numCache>
                <c:formatCode>General</c:formatCode>
                <c:ptCount val="1"/>
                <c:pt idx="0">
                  <c:v>4</c:v>
                </c:pt>
              </c:numCache>
            </c:numRef>
          </c:yVal>
          <c:bubbleSize>
            <c:numLit>
              <c:formatCode>General</c:formatCode>
              <c:ptCount val="1"/>
              <c:pt idx="0">
                <c:v>1</c:v>
              </c:pt>
            </c:numLit>
          </c:bubbleSize>
          <c:bubble3D val="1"/>
          <c:extLst>
            <c:ext xmlns:c16="http://schemas.microsoft.com/office/drawing/2014/chart" uri="{C3380CC4-5D6E-409C-BE32-E72D297353CC}">
              <c16:uniqueId val="{00000009-B067-4024-A1F8-6713A9B108E7}"/>
            </c:ext>
          </c:extLst>
        </c:ser>
        <c:dLbls>
          <c:showLegendKey val="0"/>
          <c:showVal val="1"/>
          <c:showCatName val="1"/>
          <c:showSerName val="0"/>
          <c:showPercent val="0"/>
          <c:showBubbleSize val="0"/>
        </c:dLbls>
        <c:bubbleScale val="30"/>
        <c:showNegBubbles val="0"/>
        <c:axId val="1260228496"/>
        <c:axId val="1260230128"/>
      </c:bubbleChart>
      <c:valAx>
        <c:axId val="1260228496"/>
        <c:scaling>
          <c:orientation val="minMax"/>
          <c:max val="10"/>
          <c:min val="0"/>
        </c:scaling>
        <c:delete val="1"/>
        <c:axPos val="b"/>
        <c:numFmt formatCode="General" sourceLinked="1"/>
        <c:majorTickMark val="out"/>
        <c:minorTickMark val="none"/>
        <c:tickLblPos val="nextTo"/>
        <c:crossAx val="1260230128"/>
        <c:crosses val="autoZero"/>
        <c:crossBetween val="midCat"/>
      </c:valAx>
      <c:valAx>
        <c:axId val="1260230128"/>
        <c:scaling>
          <c:orientation val="minMax"/>
          <c:max val="10"/>
          <c:min val="0"/>
        </c:scaling>
        <c:delete val="1"/>
        <c:axPos val="l"/>
        <c:numFmt formatCode="General" sourceLinked="1"/>
        <c:majorTickMark val="out"/>
        <c:minorTickMark val="none"/>
        <c:tickLblPos val="nextTo"/>
        <c:crossAx val="126022849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pt idx="0">
                  <c:v>The Home Depot </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0-A606-419F-99AB-C4288A804055}"/>
            </c:ext>
          </c:extLst>
        </c:ser>
        <c:ser>
          <c:idx val="1"/>
          <c:order val="1"/>
          <c:tx>
            <c:strRef>
              <c:f>'PART I'!$B$303</c:f>
              <c:strCache>
                <c:ptCount val="1"/>
                <c:pt idx="0">
                  <c:v>Building Materials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pt idx="0">
                  <c:v>9</c:v>
                </c:pt>
              </c:numCache>
            </c:numRef>
          </c:xVal>
          <c:yVal>
            <c:numRef>
              <c:f>'PART I'!$F$303</c:f>
              <c:numCache>
                <c:formatCode>General</c:formatCode>
                <c:ptCount val="1"/>
                <c:pt idx="0">
                  <c:v>5</c:v>
                </c:pt>
              </c:numCache>
            </c:numRef>
          </c:yVal>
          <c:bubbleSize>
            <c:numLit>
              <c:formatCode>General</c:formatCode>
              <c:ptCount val="1"/>
              <c:pt idx="0">
                <c:v>1</c:v>
              </c:pt>
            </c:numLit>
          </c:bubbleSize>
          <c:bubble3D val="1"/>
          <c:extLst>
            <c:ext xmlns:c16="http://schemas.microsoft.com/office/drawing/2014/chart" uri="{C3380CC4-5D6E-409C-BE32-E72D297353CC}">
              <c16:uniqueId val="{00000001-A606-419F-99AB-C4288A804055}"/>
            </c:ext>
          </c:extLst>
        </c:ser>
        <c:ser>
          <c:idx val="2"/>
          <c:order val="2"/>
          <c:tx>
            <c:strRef>
              <c:f>'PART I'!$B$304</c:f>
              <c:strCache>
                <c:ptCount val="1"/>
                <c:pt idx="0">
                  <c:v>Decor</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pt idx="0">
                  <c:v>9</c:v>
                </c:pt>
              </c:numCache>
            </c:numRef>
          </c:xVal>
          <c:yVal>
            <c:numRef>
              <c:f>'PART I'!$F$304</c:f>
              <c:numCache>
                <c:formatCode>General</c:formatCode>
                <c:ptCount val="1"/>
                <c:pt idx="0">
                  <c:v>4</c:v>
                </c:pt>
              </c:numCache>
            </c:numRef>
          </c:yVal>
          <c:bubbleSize>
            <c:numLit>
              <c:formatCode>General</c:formatCode>
              <c:ptCount val="1"/>
              <c:pt idx="0">
                <c:v>1</c:v>
              </c:pt>
            </c:numLit>
          </c:bubbleSize>
          <c:bubble3D val="1"/>
          <c:extLst>
            <c:ext xmlns:c16="http://schemas.microsoft.com/office/drawing/2014/chart" uri="{C3380CC4-5D6E-409C-BE32-E72D297353CC}">
              <c16:uniqueId val="{00000002-A606-419F-99AB-C4288A804055}"/>
            </c:ext>
          </c:extLst>
        </c:ser>
        <c:ser>
          <c:idx val="3"/>
          <c:order val="3"/>
          <c:tx>
            <c:strRef>
              <c:f>'PART I'!$B$305</c:f>
              <c:strCache>
                <c:ptCount val="1"/>
                <c:pt idx="0">
                  <c:v>Hardlines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pt idx="0">
                  <c:v>9</c:v>
                </c:pt>
              </c:numCache>
            </c:numRef>
          </c:xVal>
          <c:yVal>
            <c:numRef>
              <c:f>'PART I'!$F$305</c:f>
              <c:numCache>
                <c:formatCode>General</c:formatCode>
                <c:ptCount val="1"/>
                <c:pt idx="0">
                  <c:v>3</c:v>
                </c:pt>
              </c:numCache>
            </c:numRef>
          </c:yVal>
          <c:bubbleSize>
            <c:numLit>
              <c:formatCode>General</c:formatCode>
              <c:ptCount val="1"/>
              <c:pt idx="0">
                <c:v>1</c:v>
              </c:pt>
            </c:numLit>
          </c:bubbleSize>
          <c:bubble3D val="1"/>
          <c:extLst>
            <c:ext xmlns:c16="http://schemas.microsoft.com/office/drawing/2014/chart" uri="{C3380CC4-5D6E-409C-BE32-E72D297353CC}">
              <c16:uniqueId val="{00000003-A606-419F-99AB-C4288A804055}"/>
            </c:ext>
          </c:extLst>
        </c:ser>
        <c:ser>
          <c:idx val="5"/>
          <c:order val="4"/>
          <c:tx>
            <c:strRef>
              <c:f>'PART I'!$B$306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A606-419F-99AB-C4288A804055}"/>
            </c:ext>
          </c:extLst>
        </c:ser>
        <c:ser>
          <c:idx val="4"/>
          <c:order val="5"/>
          <c:tx>
            <c:strRef>
              <c:f>'PART I'!$B$307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A606-419F-99AB-C4288A804055}"/>
            </c:ext>
          </c:extLst>
        </c:ser>
        <c:dLbls>
          <c:showLegendKey val="0"/>
          <c:showVal val="0"/>
          <c:showCatName val="0"/>
          <c:showSerName val="0"/>
          <c:showPercent val="0"/>
          <c:showBubbleSize val="0"/>
        </c:dLbls>
        <c:bubbleScale val="35"/>
        <c:showNegBubbles val="0"/>
        <c:axId val="1646474320"/>
        <c:axId val="1646475952"/>
      </c:bubbleChart>
      <c:valAx>
        <c:axId val="1646474320"/>
        <c:scaling>
          <c:orientation val="minMax"/>
          <c:max val="10"/>
          <c:min val="0"/>
        </c:scaling>
        <c:delete val="1"/>
        <c:axPos val="b"/>
        <c:numFmt formatCode="General" sourceLinked="1"/>
        <c:majorTickMark val="out"/>
        <c:minorTickMark val="none"/>
        <c:tickLblPos val="nextTo"/>
        <c:crossAx val="1646475952"/>
        <c:crosses val="autoZero"/>
        <c:crossBetween val="midCat"/>
      </c:valAx>
      <c:valAx>
        <c:axId val="1646475952"/>
        <c:scaling>
          <c:orientation val="minMax"/>
          <c:max val="10"/>
          <c:min val="0"/>
        </c:scaling>
        <c:delete val="1"/>
        <c:axPos val="l"/>
        <c:numFmt formatCode="General" sourceLinked="1"/>
        <c:majorTickMark val="out"/>
        <c:minorTickMark val="none"/>
        <c:tickLblPos val="nextTo"/>
        <c:crossAx val="1646474320"/>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418B-4C43-BFCD-E99ABBE01FDD}"/>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418B-4C43-BFCD-E99ABBE01FDD}"/>
            </c:ext>
          </c:extLst>
        </c:ser>
        <c:dLbls>
          <c:showLegendKey val="0"/>
          <c:showVal val="0"/>
          <c:showCatName val="0"/>
          <c:showSerName val="0"/>
          <c:showPercent val="0"/>
          <c:showBubbleSize val="0"/>
        </c:dLbls>
        <c:smooth val="0"/>
        <c:axId val="1259658288"/>
        <c:axId val="1259355792"/>
      </c:lineChart>
      <c:catAx>
        <c:axId val="1259658288"/>
        <c:scaling>
          <c:orientation val="minMax"/>
        </c:scaling>
        <c:delete val="0"/>
        <c:axPos val="b"/>
        <c:numFmt formatCode="&quot;$&quot;#,##0;[Red]&quot;$&quot;#,##0" sourceLinked="1"/>
        <c:majorTickMark val="out"/>
        <c:minorTickMark val="none"/>
        <c:tickLblPos val="nextTo"/>
        <c:crossAx val="1259355792"/>
        <c:crosses val="autoZero"/>
        <c:auto val="1"/>
        <c:lblAlgn val="ctr"/>
        <c:lblOffset val="100"/>
        <c:noMultiLvlLbl val="0"/>
      </c:catAx>
      <c:valAx>
        <c:axId val="1259355792"/>
        <c:scaling>
          <c:orientation val="minMax"/>
        </c:scaling>
        <c:delete val="0"/>
        <c:axPos val="l"/>
        <c:majorGridlines/>
        <c:numFmt formatCode="&quot;$&quot;#,##0.00_);\(&quot;$&quot;#,##0.00\)" sourceLinked="1"/>
        <c:majorTickMark val="out"/>
        <c:minorTickMark val="none"/>
        <c:tickLblPos val="nextTo"/>
        <c:crossAx val="1259658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PART I'!B299"/></Relationships>
</file>

<file path=xl/drawings/_rels/drawing14.xml.rels><?xml version="1.0" encoding="UTF-8" standalone="yes"?>
<Relationships xmlns="http://schemas.openxmlformats.org/package/2006/relationships"><Relationship Id="rId1" Type="http://schemas.openxmlformats.org/officeDocument/2006/relationships/hyperlink" Target="#'PART I'!B296"/></Relationships>
</file>

<file path=xl/drawings/_rels/drawing15.xml.rels><?xml version="1.0" encoding="UTF-8" standalone="yes"?>
<Relationships xmlns="http://schemas.openxmlformats.org/package/2006/relationships"><Relationship Id="rId1" Type="http://schemas.openxmlformats.org/officeDocument/2006/relationships/hyperlink" Target="#'PART I'!B317"/></Relationships>
</file>

<file path=xl/drawings/_rels/drawing16.xml.rels><?xml version="1.0" encoding="UTF-8" standalone="yes"?>
<Relationships xmlns="http://schemas.openxmlformats.org/package/2006/relationships"><Relationship Id="rId1" Type="http://schemas.openxmlformats.org/officeDocument/2006/relationships/hyperlink" Target="#'PART II'!B2"/></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400051</xdr:colOff>
      <xdr:row>24</xdr:row>
      <xdr:rowOff>152400</xdr:rowOff>
    </xdr:from>
    <xdr:to>
      <xdr:col>5</xdr:col>
      <xdr:colOff>409575</xdr:colOff>
      <xdr:row>35</xdr:row>
      <xdr:rowOff>104775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3448051" y="11049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30</xdr:row>
      <xdr:rowOff>38101</xdr:rowOff>
    </xdr:from>
    <xdr:to>
      <xdr:col>8</xdr:col>
      <xdr:colOff>209550</xdr:colOff>
      <xdr:row>30</xdr:row>
      <xdr:rowOff>47625</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762125" y="2133601"/>
          <a:ext cx="3324225"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22</xdr:row>
      <xdr:rowOff>85725</xdr:rowOff>
    </xdr:from>
    <xdr:to>
      <xdr:col>7</xdr:col>
      <xdr:colOff>247650</xdr:colOff>
      <xdr:row>22</xdr:row>
      <xdr:rowOff>85725</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362200" y="657225"/>
          <a:ext cx="2076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13</xdr:row>
      <xdr:rowOff>114300</xdr:rowOff>
    </xdr:from>
    <xdr:to>
      <xdr:col>8</xdr:col>
      <xdr:colOff>28575</xdr:colOff>
      <xdr:row>13</xdr:row>
      <xdr:rowOff>114300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2428875" y="2590800"/>
          <a:ext cx="2476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D5E42EEA-374D-4F46-88BD-1AEB36D2384A}"/>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54580F4B-2982-458B-ADA5-C4C1CFBC3E2D}"/>
            </a:ext>
          </a:extLst>
        </cdr:cNvPr>
        <cdr:cNvCxnSpPr/>
      </cdr:nvCxnSpPr>
      <cdr:spPr>
        <a:xfrm xmlns:a="http://schemas.openxmlformats.org/drawingml/2006/main" flipV="1">
          <a:off x="685800" y="1009651"/>
          <a:ext cx="3238500" cy="1904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32295771-6210-44C6-88F4-D9FAA73BC23D}"/>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1E904EE5-DEC6-46D9-B46E-1BCE9BEB3DCA}"/>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0.04564</cdr:x>
      <cdr:y>0.50166</cdr:y>
    </cdr:from>
    <cdr:to>
      <cdr:x>0.96266</cdr:x>
      <cdr:y>0.50166</cdr:y>
    </cdr:to>
    <cdr:cxnSp macro="">
      <cdr:nvCxnSpPr>
        <cdr:cNvPr id="10" name="Straight Connector 9">
          <a:extLst xmlns:a="http://schemas.openxmlformats.org/drawingml/2006/main">
            <a:ext uri="{FF2B5EF4-FFF2-40B4-BE49-F238E27FC236}">
              <a16:creationId xmlns:a16="http://schemas.microsoft.com/office/drawing/2014/main" id="{3E2C2EA4-464A-4BD2-93E9-14FABCA33B10}"/>
            </a:ext>
          </a:extLst>
        </cdr:cNvPr>
        <cdr:cNvCxnSpPr/>
      </cdr:nvCxnSpPr>
      <cdr:spPr>
        <a:xfrm xmlns:a="http://schemas.openxmlformats.org/drawingml/2006/main">
          <a:off x="209551" y="1438275"/>
          <a:ext cx="421005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abSelected="1" workbookViewId="0">
      <pane ySplit="1" topLeftCell="A108" activePane="bottomLeft" state="frozen"/>
      <selection pane="bottomLeft" activeCell="L120" sqref="L120"/>
    </sheetView>
  </sheetViews>
  <sheetFormatPr defaultColWidth="8.85546875" defaultRowHeight="15"/>
  <cols>
    <col min="1" max="1" width="5.140625" style="450" customWidth="1"/>
    <col min="2" max="2" width="96.7109375" style="450" customWidth="1"/>
    <col min="3" max="3" width="8.85546875" style="450"/>
    <col min="4" max="4" width="10.42578125" style="450" customWidth="1"/>
    <col min="5" max="5" width="4.7109375" style="450" customWidth="1"/>
    <col min="6" max="6" width="11.140625" style="450" customWidth="1"/>
    <col min="7" max="7" width="5" style="450" customWidth="1"/>
    <col min="8" max="8" width="12.28515625" style="450" customWidth="1"/>
    <col min="9" max="9" width="5.28515625" style="450" customWidth="1"/>
    <col min="10" max="10" width="11.42578125" style="450" bestFit="1" customWidth="1"/>
    <col min="11" max="16384" width="8.85546875" style="450"/>
  </cols>
  <sheetData>
    <row r="1" spans="1:22" ht="87.75" customHeight="1" thickBot="1">
      <c r="A1" s="12"/>
      <c r="B1" s="554"/>
      <c r="C1" s="554"/>
      <c r="D1" s="554"/>
      <c r="E1" s="554"/>
      <c r="F1" s="554"/>
      <c r="G1" s="554"/>
      <c r="H1" s="12"/>
      <c r="I1" s="12"/>
      <c r="J1" s="12"/>
      <c r="K1" s="12"/>
      <c r="L1" s="12"/>
      <c r="M1" s="12"/>
      <c r="N1" s="12"/>
      <c r="O1" s="12"/>
      <c r="P1" s="12"/>
      <c r="Q1" s="12"/>
      <c r="R1" s="12"/>
      <c r="S1" s="12"/>
      <c r="T1" s="12"/>
      <c r="U1" s="12"/>
      <c r="V1" s="12"/>
    </row>
    <row r="2" spans="1:22" ht="31.5" customHeight="1" thickBot="1">
      <c r="A2" s="12"/>
      <c r="B2" s="545" t="s">
        <v>0</v>
      </c>
      <c r="C2" s="546"/>
      <c r="D2" s="546"/>
      <c r="E2" s="546"/>
      <c r="F2" s="546"/>
      <c r="G2" s="547"/>
      <c r="H2" s="19"/>
      <c r="I2" s="19"/>
      <c r="J2" s="19"/>
      <c r="K2" s="19"/>
      <c r="L2" s="12"/>
      <c r="M2" s="12"/>
      <c r="N2" s="12"/>
      <c r="O2" s="12"/>
      <c r="P2" s="12"/>
      <c r="Q2" s="12"/>
      <c r="R2" s="12"/>
      <c r="S2" s="12"/>
      <c r="T2" s="12"/>
      <c r="U2" s="12"/>
      <c r="V2" s="12"/>
    </row>
    <row r="3" spans="1:22" ht="11.25" customHeight="1" thickBot="1">
      <c r="A3" s="21"/>
      <c r="B3" s="21"/>
      <c r="C3" s="21"/>
      <c r="D3" s="21"/>
      <c r="E3" s="21"/>
      <c r="F3" s="21"/>
      <c r="G3" s="21"/>
      <c r="H3" s="21"/>
      <c r="I3" s="19"/>
      <c r="J3" s="19"/>
      <c r="K3" s="19"/>
      <c r="L3" s="12"/>
      <c r="M3" s="12"/>
      <c r="N3" s="12"/>
      <c r="O3" s="12"/>
      <c r="P3" s="12"/>
      <c r="Q3" s="12"/>
      <c r="R3" s="12"/>
      <c r="S3" s="12"/>
      <c r="T3" s="12"/>
      <c r="U3" s="12"/>
      <c r="V3" s="12"/>
    </row>
    <row r="4" spans="1:22" ht="14.25" customHeight="1" thickBot="1">
      <c r="A4" s="521"/>
      <c r="B4" s="269" t="s">
        <v>1</v>
      </c>
      <c r="C4" s="270"/>
      <c r="D4" s="270"/>
      <c r="E4" s="270"/>
      <c r="F4" s="270"/>
      <c r="G4" s="271"/>
      <c r="H4" s="19"/>
      <c r="I4" s="19"/>
      <c r="J4" s="19"/>
      <c r="K4" s="19"/>
      <c r="L4" s="12"/>
      <c r="M4" s="12"/>
      <c r="N4" s="12"/>
      <c r="O4" s="12"/>
      <c r="P4" s="12"/>
      <c r="Q4" s="12"/>
      <c r="R4" s="12"/>
      <c r="S4" s="12"/>
      <c r="T4" s="12"/>
      <c r="U4" s="12"/>
      <c r="V4" s="12"/>
    </row>
    <row r="5" spans="1:22" ht="78.75" customHeight="1" thickBot="1">
      <c r="A5" s="521"/>
      <c r="B5" s="555" t="s">
        <v>2</v>
      </c>
      <c r="C5" s="556"/>
      <c r="D5" s="556"/>
      <c r="E5" s="556"/>
      <c r="F5" s="556"/>
      <c r="G5" s="557"/>
      <c r="H5" s="19"/>
      <c r="I5" s="19"/>
      <c r="J5" s="19"/>
      <c r="K5" s="22"/>
      <c r="L5" s="12"/>
      <c r="M5" s="12"/>
      <c r="N5" s="12"/>
      <c r="O5" s="12"/>
      <c r="P5" s="12"/>
      <c r="Q5" s="12"/>
      <c r="R5" s="12"/>
      <c r="S5" s="12"/>
      <c r="T5" s="12"/>
      <c r="U5" s="12"/>
      <c r="V5" s="12"/>
    </row>
    <row r="6" spans="1:22" ht="16.5" thickBot="1">
      <c r="A6" s="19"/>
      <c r="B6" s="21"/>
      <c r="C6" s="21"/>
      <c r="D6" s="21"/>
      <c r="E6" s="21"/>
      <c r="F6" s="21"/>
      <c r="G6" s="21"/>
      <c r="H6" s="19"/>
      <c r="I6" s="19"/>
      <c r="J6" s="19"/>
      <c r="K6" s="19"/>
      <c r="L6" s="12"/>
      <c r="M6" s="12"/>
      <c r="N6" s="12"/>
      <c r="O6" s="12"/>
      <c r="P6" s="12"/>
      <c r="Q6" s="12"/>
      <c r="R6" s="12"/>
      <c r="S6" s="12"/>
      <c r="T6" s="12"/>
      <c r="U6" s="12"/>
      <c r="V6" s="12"/>
    </row>
    <row r="7" spans="1:22" ht="26.25" thickBot="1">
      <c r="A7" s="1"/>
      <c r="B7" s="545" t="s">
        <v>3</v>
      </c>
      <c r="C7" s="546"/>
      <c r="D7" s="546"/>
      <c r="E7" s="546"/>
      <c r="F7" s="546"/>
      <c r="G7" s="547"/>
      <c r="H7" s="19"/>
      <c r="I7" s="19"/>
      <c r="J7" s="19"/>
      <c r="K7" s="19"/>
      <c r="L7" s="12"/>
      <c r="M7" s="12"/>
      <c r="N7" s="12"/>
      <c r="O7" s="12"/>
      <c r="P7" s="12"/>
      <c r="Q7" s="12"/>
      <c r="R7" s="12"/>
      <c r="S7" s="12"/>
      <c r="T7" s="12"/>
      <c r="U7" s="12"/>
      <c r="V7" s="12"/>
    </row>
    <row r="8" spans="1:22" ht="14.25" customHeight="1" thickBot="1">
      <c r="A8" s="2"/>
      <c r="B8" s="23"/>
      <c r="C8" s="23"/>
      <c r="D8" s="23"/>
      <c r="E8" s="23"/>
      <c r="F8" s="23"/>
      <c r="G8" s="23"/>
      <c r="H8" s="19"/>
      <c r="I8" s="19"/>
      <c r="J8" s="19"/>
      <c r="K8" s="19"/>
      <c r="L8" s="12"/>
      <c r="M8" s="12"/>
      <c r="N8" s="12"/>
      <c r="O8" s="12"/>
      <c r="P8" s="12"/>
      <c r="Q8" s="12"/>
      <c r="R8" s="12"/>
      <c r="S8" s="12"/>
      <c r="T8" s="12"/>
      <c r="U8" s="12"/>
      <c r="V8" s="12"/>
    </row>
    <row r="9" spans="1:22" ht="33.75" customHeight="1" thickBot="1">
      <c r="A9" s="24">
        <v>1</v>
      </c>
      <c r="B9" s="548" t="s">
        <v>4</v>
      </c>
      <c r="C9" s="549"/>
      <c r="D9" s="549"/>
      <c r="E9" s="549"/>
      <c r="F9" s="549"/>
      <c r="G9" s="550"/>
      <c r="H9" s="19"/>
      <c r="I9" s="19"/>
      <c r="J9" s="19"/>
      <c r="K9" s="19"/>
      <c r="L9" s="12"/>
      <c r="M9" s="12"/>
      <c r="N9" s="12"/>
      <c r="O9" s="12"/>
      <c r="P9" s="12"/>
      <c r="Q9" s="12"/>
      <c r="R9" s="12"/>
      <c r="S9" s="12"/>
      <c r="T9" s="12"/>
      <c r="U9" s="12"/>
      <c r="V9" s="12"/>
    </row>
    <row r="10" spans="1:22" ht="16.5" thickBot="1">
      <c r="A10" s="25"/>
      <c r="B10" s="26"/>
      <c r="C10" s="19"/>
      <c r="D10" s="19"/>
      <c r="E10" s="19"/>
      <c r="F10" s="19"/>
      <c r="G10" s="19"/>
      <c r="H10" s="19"/>
      <c r="I10" s="19"/>
      <c r="J10" s="19"/>
      <c r="K10" s="19"/>
      <c r="L10" s="12"/>
      <c r="M10" s="12"/>
      <c r="N10" s="12"/>
      <c r="O10" s="12"/>
      <c r="P10" s="12"/>
      <c r="Q10" s="12"/>
      <c r="R10" s="12"/>
      <c r="S10" s="12"/>
      <c r="T10" s="12"/>
      <c r="U10" s="12"/>
      <c r="V10" s="12"/>
    </row>
    <row r="11" spans="1:22" ht="77.25" customHeight="1" thickBot="1">
      <c r="A11" s="24">
        <v>2</v>
      </c>
      <c r="B11" s="551" t="s">
        <v>5</v>
      </c>
      <c r="C11" s="552"/>
      <c r="D11" s="552"/>
      <c r="E11" s="552"/>
      <c r="F11" s="552"/>
      <c r="G11" s="553"/>
      <c r="H11" s="19"/>
      <c r="I11" s="19"/>
      <c r="J11" s="19"/>
      <c r="K11" s="19"/>
      <c r="L11" s="12"/>
      <c r="M11" s="12"/>
      <c r="N11" s="12"/>
      <c r="O11" s="12"/>
      <c r="P11" s="12"/>
      <c r="Q11" s="12"/>
      <c r="R11" s="12"/>
      <c r="S11" s="12"/>
      <c r="T11" s="12"/>
      <c r="U11" s="12"/>
      <c r="V11" s="12"/>
    </row>
    <row r="12" spans="1:22" ht="19.5" thickBot="1">
      <c r="A12" s="19"/>
      <c r="B12" s="27"/>
      <c r="C12" s="19"/>
      <c r="D12" s="19"/>
      <c r="E12" s="19"/>
      <c r="F12" s="19"/>
      <c r="G12" s="19"/>
      <c r="H12" s="19"/>
      <c r="I12" s="19"/>
      <c r="J12" s="19"/>
      <c r="K12" s="19"/>
      <c r="L12" s="12"/>
      <c r="M12" s="12"/>
      <c r="N12" s="12"/>
      <c r="O12" s="12"/>
      <c r="P12" s="12"/>
      <c r="Q12" s="12"/>
      <c r="R12" s="12"/>
      <c r="S12" s="12"/>
      <c r="T12" s="12"/>
      <c r="U12" s="12"/>
      <c r="V12" s="12"/>
    </row>
    <row r="13" spans="1:22" ht="26.25" thickBot="1">
      <c r="A13" s="19"/>
      <c r="B13" s="545" t="s">
        <v>6</v>
      </c>
      <c r="C13" s="546"/>
      <c r="D13" s="546"/>
      <c r="E13" s="546"/>
      <c r="F13" s="546"/>
      <c r="G13" s="547"/>
      <c r="H13" s="19"/>
      <c r="I13" s="19"/>
      <c r="J13" s="19"/>
      <c r="K13" s="19"/>
      <c r="L13" s="12"/>
      <c r="M13" s="12"/>
      <c r="N13" s="12"/>
      <c r="O13" s="12"/>
      <c r="P13" s="12"/>
      <c r="Q13" s="12"/>
      <c r="R13" s="12"/>
      <c r="S13" s="12"/>
      <c r="T13" s="12"/>
      <c r="U13" s="12"/>
      <c r="V13" s="12"/>
    </row>
    <row r="14" spans="1:22" ht="16.5" thickBot="1">
      <c r="A14" s="19"/>
      <c r="B14" s="19"/>
      <c r="C14" s="19"/>
      <c r="D14" s="19"/>
      <c r="E14" s="19"/>
      <c r="F14" s="19"/>
      <c r="G14" s="19"/>
      <c r="H14" s="19"/>
      <c r="I14" s="19"/>
      <c r="J14" s="19"/>
      <c r="K14" s="19"/>
      <c r="L14" s="12"/>
      <c r="M14" s="12"/>
      <c r="N14" s="12"/>
      <c r="O14" s="12"/>
      <c r="P14" s="12"/>
      <c r="Q14" s="12"/>
      <c r="R14" s="12"/>
      <c r="S14" s="12"/>
      <c r="T14" s="12"/>
      <c r="U14" s="12"/>
      <c r="V14" s="12"/>
    </row>
    <row r="15" spans="1:22" ht="63.75" customHeight="1" thickBot="1">
      <c r="A15" s="24">
        <v>1</v>
      </c>
      <c r="B15" s="548" t="s">
        <v>7</v>
      </c>
      <c r="C15" s="549"/>
      <c r="D15" s="549"/>
      <c r="E15" s="549"/>
      <c r="F15" s="549"/>
      <c r="G15" s="550"/>
      <c r="H15" s="19"/>
      <c r="I15" s="19"/>
      <c r="J15" s="19"/>
      <c r="K15" s="19"/>
      <c r="L15" s="12"/>
      <c r="M15" s="12"/>
      <c r="N15" s="12"/>
      <c r="O15" s="12"/>
      <c r="P15" s="12"/>
      <c r="Q15" s="12"/>
      <c r="R15" s="12"/>
      <c r="S15" s="12"/>
      <c r="T15" s="12"/>
      <c r="U15" s="12"/>
      <c r="V15" s="12"/>
    </row>
    <row r="16" spans="1:22" ht="16.5" thickBot="1">
      <c r="A16" s="19"/>
      <c r="B16" s="521"/>
      <c r="C16" s="521"/>
      <c r="D16" s="521"/>
      <c r="E16" s="521"/>
      <c r="F16" s="521"/>
      <c r="G16" s="521"/>
      <c r="H16" s="19"/>
      <c r="I16" s="19"/>
      <c r="J16" s="19"/>
      <c r="K16" s="19"/>
      <c r="L16" s="12"/>
      <c r="M16" s="12"/>
      <c r="N16" s="12"/>
      <c r="O16" s="12"/>
      <c r="P16" s="12"/>
      <c r="Q16" s="12"/>
      <c r="R16" s="12"/>
      <c r="S16" s="12"/>
      <c r="T16" s="12"/>
      <c r="U16" s="12"/>
      <c r="V16" s="12"/>
    </row>
    <row r="17" spans="1:22" ht="121.5" customHeight="1" thickBot="1">
      <c r="A17" s="24">
        <v>2</v>
      </c>
      <c r="B17" s="548" t="s">
        <v>8</v>
      </c>
      <c r="C17" s="549"/>
      <c r="D17" s="549"/>
      <c r="E17" s="549"/>
      <c r="F17" s="549"/>
      <c r="G17" s="550"/>
      <c r="H17" s="19"/>
      <c r="I17" s="19"/>
      <c r="J17" s="19"/>
      <c r="K17" s="19"/>
      <c r="L17" s="12"/>
      <c r="M17" s="12"/>
      <c r="N17" s="12"/>
      <c r="O17" s="12"/>
      <c r="P17" s="12"/>
      <c r="Q17" s="12"/>
      <c r="R17" s="12"/>
      <c r="S17" s="12"/>
      <c r="T17" s="12"/>
      <c r="U17" s="12"/>
      <c r="V17" s="12"/>
    </row>
    <row r="18" spans="1:22" ht="16.5" thickBot="1">
      <c r="A18" s="19"/>
      <c r="B18" s="521"/>
      <c r="C18" s="521"/>
      <c r="D18" s="521"/>
      <c r="E18" s="521"/>
      <c r="F18" s="521"/>
      <c r="G18" s="521"/>
      <c r="H18" s="19"/>
      <c r="I18" s="19"/>
      <c r="J18" s="19"/>
      <c r="K18" s="19"/>
      <c r="L18" s="12"/>
      <c r="M18" s="12"/>
      <c r="N18" s="12"/>
      <c r="O18" s="12"/>
      <c r="P18" s="12"/>
      <c r="Q18" s="12"/>
      <c r="R18" s="12"/>
      <c r="S18" s="12"/>
      <c r="T18" s="12"/>
      <c r="U18" s="12"/>
      <c r="V18" s="12"/>
    </row>
    <row r="19" spans="1:22" ht="32.25" customHeight="1" thickBot="1">
      <c r="A19" s="24">
        <v>3</v>
      </c>
      <c r="B19" s="548" t="s">
        <v>9</v>
      </c>
      <c r="C19" s="549"/>
      <c r="D19" s="549"/>
      <c r="E19" s="549"/>
      <c r="F19" s="549"/>
      <c r="G19" s="550"/>
      <c r="H19" s="19"/>
      <c r="I19" s="19"/>
      <c r="J19" s="19"/>
      <c r="K19" s="19"/>
      <c r="L19" s="12"/>
      <c r="M19" s="12"/>
      <c r="N19" s="12"/>
      <c r="O19" s="12"/>
      <c r="P19" s="12"/>
      <c r="Q19" s="12"/>
      <c r="R19" s="12"/>
      <c r="S19" s="12"/>
      <c r="T19" s="12"/>
      <c r="U19" s="12"/>
      <c r="V19" s="12"/>
    </row>
    <row r="20" spans="1:22" ht="15.75">
      <c r="A20" s="19"/>
      <c r="B20" s="19"/>
      <c r="C20" s="19"/>
      <c r="D20" s="19"/>
      <c r="E20" s="19"/>
      <c r="F20" s="19"/>
      <c r="G20" s="19"/>
      <c r="H20" s="19"/>
      <c r="I20" s="19"/>
      <c r="J20" s="19"/>
      <c r="K20" s="19"/>
      <c r="L20" s="12"/>
      <c r="M20" s="12"/>
      <c r="N20" s="12"/>
      <c r="O20" s="12"/>
      <c r="P20" s="12"/>
      <c r="Q20" s="12"/>
      <c r="R20" s="12"/>
      <c r="S20" s="12"/>
      <c r="T20" s="12"/>
      <c r="U20" s="12"/>
      <c r="V20" s="12"/>
    </row>
    <row r="21" spans="1:22" ht="15.75">
      <c r="A21" s="521"/>
      <c r="B21" s="272" t="s">
        <v>10</v>
      </c>
      <c r="C21" s="521"/>
      <c r="D21" s="521"/>
      <c r="E21" s="521"/>
      <c r="F21" s="521"/>
      <c r="G21" s="521"/>
      <c r="H21" s="521"/>
      <c r="I21" s="19"/>
      <c r="J21" s="19"/>
      <c r="K21" s="19"/>
      <c r="L21" s="12"/>
      <c r="M21" s="12"/>
      <c r="N21" s="12"/>
      <c r="O21" s="12"/>
      <c r="P21" s="12"/>
      <c r="Q21" s="12"/>
      <c r="R21" s="12"/>
      <c r="S21" s="12"/>
      <c r="T21" s="12"/>
      <c r="U21" s="12"/>
      <c r="V21" s="12"/>
    </row>
    <row r="22" spans="1:22" ht="15.75">
      <c r="A22" s="521"/>
      <c r="B22" s="272" t="s">
        <v>11</v>
      </c>
      <c r="C22" s="521"/>
      <c r="D22" s="521"/>
      <c r="E22" s="521"/>
      <c r="F22" s="521"/>
      <c r="G22" s="521"/>
      <c r="H22" s="521"/>
      <c r="I22" s="19"/>
      <c r="J22" s="19"/>
      <c r="K22" s="19"/>
      <c r="L22" s="12"/>
      <c r="M22" s="12"/>
      <c r="N22" s="12"/>
      <c r="O22" s="12"/>
      <c r="P22" s="12"/>
      <c r="Q22" s="12"/>
      <c r="R22" s="12"/>
      <c r="S22" s="12"/>
      <c r="T22" s="12"/>
      <c r="U22" s="12"/>
      <c r="V22" s="12"/>
    </row>
    <row r="23" spans="1:22" ht="15.75">
      <c r="A23" s="521"/>
      <c r="B23" s="272" t="s">
        <v>12</v>
      </c>
      <c r="C23" s="521"/>
      <c r="D23" s="521"/>
      <c r="E23" s="521"/>
      <c r="F23" s="521"/>
      <c r="G23" s="521"/>
      <c r="H23" s="521"/>
      <c r="I23" s="19"/>
      <c r="J23" s="19"/>
      <c r="K23" s="19"/>
      <c r="L23" s="12"/>
      <c r="M23" s="12"/>
      <c r="N23" s="12"/>
      <c r="O23" s="12"/>
      <c r="P23" s="12"/>
      <c r="Q23" s="12"/>
      <c r="R23" s="12"/>
      <c r="S23" s="12"/>
      <c r="T23" s="12"/>
      <c r="U23" s="12"/>
      <c r="V23" s="12"/>
    </row>
    <row r="24" spans="1:22" ht="15.75">
      <c r="A24" s="521"/>
      <c r="B24" s="272" t="s">
        <v>13</v>
      </c>
      <c r="C24" s="521"/>
      <c r="D24" s="521"/>
      <c r="E24" s="521"/>
      <c r="F24" s="521"/>
      <c r="G24" s="521"/>
      <c r="H24" s="521"/>
      <c r="I24" s="19"/>
      <c r="J24" s="19"/>
      <c r="K24" s="19"/>
      <c r="L24" s="12"/>
      <c r="M24" s="12"/>
      <c r="N24" s="12"/>
      <c r="O24" s="12"/>
      <c r="P24" s="12"/>
      <c r="Q24" s="12"/>
      <c r="R24" s="12"/>
      <c r="S24" s="12"/>
      <c r="T24" s="12"/>
      <c r="U24" s="12"/>
      <c r="V24" s="12"/>
    </row>
    <row r="25" spans="1:22" ht="15.75">
      <c r="A25" s="521"/>
      <c r="B25" s="521"/>
      <c r="C25" s="521"/>
      <c r="D25" s="521"/>
      <c r="E25" s="521"/>
      <c r="F25" s="521"/>
      <c r="G25" s="521"/>
      <c r="H25" s="521"/>
      <c r="I25" s="19"/>
      <c r="J25" s="19"/>
      <c r="K25" s="19"/>
      <c r="L25" s="12"/>
      <c r="M25" s="12"/>
      <c r="N25" s="12"/>
      <c r="O25" s="12"/>
      <c r="P25" s="12"/>
      <c r="Q25" s="12"/>
      <c r="R25" s="12"/>
      <c r="S25" s="12"/>
      <c r="T25" s="12"/>
      <c r="U25" s="12"/>
      <c r="V25" s="12"/>
    </row>
    <row r="26" spans="1:22" ht="16.5" thickBot="1">
      <c r="A26" s="521"/>
      <c r="B26" s="521"/>
      <c r="C26" s="521"/>
      <c r="D26" s="521"/>
      <c r="E26" s="521"/>
      <c r="F26" s="521"/>
      <c r="G26" s="521"/>
      <c r="H26" s="521"/>
      <c r="I26" s="19"/>
      <c r="J26" s="19"/>
      <c r="K26" s="19"/>
      <c r="L26" s="12"/>
      <c r="M26" s="12"/>
      <c r="N26" s="12"/>
      <c r="O26" s="12"/>
      <c r="P26" s="12"/>
      <c r="Q26" s="12"/>
      <c r="R26" s="12"/>
      <c r="S26" s="12"/>
      <c r="T26" s="12"/>
      <c r="U26" s="12"/>
      <c r="V26" s="12"/>
    </row>
    <row r="27" spans="1:22" ht="16.5" thickBot="1">
      <c r="A27" s="273"/>
      <c r="B27" s="274" t="s">
        <v>14</v>
      </c>
      <c r="C27" s="262"/>
      <c r="D27" s="275" t="s">
        <v>15</v>
      </c>
      <c r="E27" s="262"/>
      <c r="F27" s="275" t="s">
        <v>16</v>
      </c>
      <c r="G27" s="521"/>
      <c r="H27" s="521"/>
      <c r="I27" s="19"/>
      <c r="J27" s="19"/>
      <c r="K27" s="19"/>
      <c r="L27" s="12"/>
      <c r="M27" s="12"/>
      <c r="N27" s="12"/>
      <c r="O27" s="12"/>
      <c r="P27" s="12"/>
      <c r="Q27" s="12"/>
      <c r="R27" s="12"/>
      <c r="S27" s="12"/>
      <c r="T27" s="12"/>
      <c r="U27" s="12"/>
      <c r="V27" s="12"/>
    </row>
    <row r="28" spans="1:22" ht="45">
      <c r="A28" s="276">
        <v>1</v>
      </c>
      <c r="B28" s="277" t="s">
        <v>17</v>
      </c>
      <c r="C28" s="262"/>
      <c r="D28" s="278">
        <v>0.05</v>
      </c>
      <c r="E28" s="279"/>
      <c r="F28" s="280">
        <v>4</v>
      </c>
      <c r="G28" s="521"/>
      <c r="H28" s="521"/>
      <c r="I28" s="19"/>
      <c r="J28" s="19"/>
      <c r="K28" s="19"/>
      <c r="L28" s="12"/>
      <c r="M28" s="12"/>
      <c r="N28" s="12"/>
      <c r="O28" s="12"/>
      <c r="P28" s="12"/>
      <c r="Q28" s="12"/>
      <c r="R28" s="12"/>
      <c r="S28" s="12"/>
      <c r="T28" s="12"/>
      <c r="U28" s="12"/>
      <c r="V28" s="12"/>
    </row>
    <row r="29" spans="1:22" ht="30">
      <c r="A29" s="276">
        <v>2</v>
      </c>
      <c r="B29" s="281" t="s">
        <v>18</v>
      </c>
      <c r="C29" s="262"/>
      <c r="D29" s="278">
        <v>7.0000000000000007E-2</v>
      </c>
      <c r="E29" s="279"/>
      <c r="F29" s="280">
        <v>4</v>
      </c>
      <c r="G29" s="521"/>
      <c r="H29" s="521"/>
      <c r="I29" s="19"/>
      <c r="J29" s="19"/>
      <c r="K29" s="19"/>
      <c r="L29" s="12"/>
      <c r="M29" s="12"/>
      <c r="N29" s="12"/>
      <c r="O29" s="12"/>
      <c r="P29" s="12"/>
      <c r="Q29" s="12"/>
      <c r="R29" s="12"/>
      <c r="S29" s="12"/>
      <c r="T29" s="12"/>
      <c r="U29" s="12"/>
      <c r="V29" s="12"/>
    </row>
    <row r="30" spans="1:22" ht="45">
      <c r="A30" s="276">
        <v>3</v>
      </c>
      <c r="B30" s="281" t="s">
        <v>19</v>
      </c>
      <c r="C30" s="262"/>
      <c r="D30" s="278">
        <v>0.05</v>
      </c>
      <c r="E30" s="279"/>
      <c r="F30" s="280">
        <v>4</v>
      </c>
      <c r="G30" s="521"/>
      <c r="H30" s="521"/>
      <c r="I30" s="19"/>
      <c r="J30" s="19"/>
      <c r="K30" s="19"/>
      <c r="L30" s="12"/>
      <c r="M30" s="12"/>
      <c r="N30" s="12"/>
      <c r="O30" s="12"/>
      <c r="P30" s="12"/>
      <c r="Q30" s="12"/>
      <c r="R30" s="12"/>
      <c r="S30" s="12"/>
      <c r="T30" s="12"/>
      <c r="U30" s="12"/>
      <c r="V30" s="12"/>
    </row>
    <row r="31" spans="1:22" ht="45">
      <c r="A31" s="276">
        <v>4</v>
      </c>
      <c r="B31" s="281" t="s">
        <v>20</v>
      </c>
      <c r="C31" s="262"/>
      <c r="D31" s="278">
        <v>0.04</v>
      </c>
      <c r="E31" s="279"/>
      <c r="F31" s="280">
        <v>3</v>
      </c>
      <c r="G31" s="521"/>
      <c r="H31" s="521"/>
      <c r="I31" s="19"/>
      <c r="J31" s="19"/>
      <c r="K31" s="19"/>
      <c r="L31" s="12"/>
      <c r="M31" s="12"/>
      <c r="N31" s="12"/>
      <c r="O31" s="12"/>
      <c r="P31" s="12"/>
      <c r="Q31" s="12"/>
      <c r="R31" s="12"/>
      <c r="S31" s="12"/>
      <c r="T31" s="12"/>
      <c r="U31" s="12"/>
      <c r="V31" s="12"/>
    </row>
    <row r="32" spans="1:22" ht="45">
      <c r="A32" s="276">
        <v>5</v>
      </c>
      <c r="B32" s="281" t="s">
        <v>21</v>
      </c>
      <c r="C32" s="262"/>
      <c r="D32" s="278">
        <v>0.03</v>
      </c>
      <c r="E32" s="279"/>
      <c r="F32" s="280">
        <v>3</v>
      </c>
      <c r="G32" s="521"/>
      <c r="H32" s="521"/>
      <c r="I32" s="19"/>
      <c r="J32" s="19"/>
      <c r="K32" s="19"/>
      <c r="L32" s="12"/>
      <c r="M32" s="12"/>
      <c r="N32" s="12"/>
      <c r="O32" s="12"/>
      <c r="P32" s="12"/>
      <c r="Q32" s="12"/>
      <c r="R32" s="12"/>
      <c r="S32" s="12"/>
      <c r="T32" s="12"/>
      <c r="U32" s="12"/>
      <c r="V32" s="12"/>
    </row>
    <row r="33" spans="1:22" ht="45">
      <c r="A33" s="276">
        <v>6</v>
      </c>
      <c r="B33" s="281" t="s">
        <v>22</v>
      </c>
      <c r="C33" s="262"/>
      <c r="D33" s="278">
        <v>0.05</v>
      </c>
      <c r="E33" s="279"/>
      <c r="F33" s="280">
        <v>4</v>
      </c>
      <c r="G33" s="521"/>
      <c r="H33" s="521"/>
      <c r="I33" s="19"/>
      <c r="J33" s="19"/>
      <c r="K33" s="19"/>
      <c r="L33" s="12"/>
      <c r="M33" s="12"/>
      <c r="N33" s="12"/>
      <c r="O33" s="12"/>
      <c r="P33" s="12"/>
      <c r="Q33" s="12"/>
      <c r="R33" s="12"/>
      <c r="S33" s="12"/>
      <c r="T33" s="12"/>
      <c r="U33" s="12"/>
      <c r="V33" s="12"/>
    </row>
    <row r="34" spans="1:22" ht="45">
      <c r="A34" s="276">
        <v>7</v>
      </c>
      <c r="B34" s="281" t="s">
        <v>23</v>
      </c>
      <c r="C34" s="262"/>
      <c r="D34" s="278">
        <v>0.04</v>
      </c>
      <c r="E34" s="279"/>
      <c r="F34" s="280">
        <v>4</v>
      </c>
      <c r="G34" s="521"/>
      <c r="H34" s="521"/>
      <c r="I34" s="19"/>
      <c r="J34" s="19"/>
      <c r="K34" s="19"/>
      <c r="L34" s="12"/>
      <c r="M34" s="12"/>
      <c r="N34" s="12"/>
      <c r="O34" s="12"/>
      <c r="P34" s="12"/>
      <c r="Q34" s="12"/>
      <c r="R34" s="12"/>
      <c r="S34" s="12"/>
      <c r="T34" s="12"/>
      <c r="U34" s="12"/>
      <c r="V34" s="12"/>
    </row>
    <row r="35" spans="1:22" ht="45">
      <c r="A35" s="276">
        <v>8</v>
      </c>
      <c r="B35" s="281" t="s">
        <v>24</v>
      </c>
      <c r="C35" s="262"/>
      <c r="D35" s="278">
        <v>0.06</v>
      </c>
      <c r="E35" s="279"/>
      <c r="F35" s="280">
        <v>4</v>
      </c>
      <c r="G35" s="521"/>
      <c r="H35" s="521"/>
      <c r="I35" s="19"/>
      <c r="J35" s="19"/>
      <c r="K35" s="19"/>
      <c r="L35" s="12"/>
      <c r="M35" s="12"/>
      <c r="N35" s="12"/>
      <c r="O35" s="12"/>
      <c r="P35" s="12"/>
      <c r="Q35" s="12"/>
      <c r="R35" s="12"/>
      <c r="S35" s="12"/>
      <c r="T35" s="12"/>
      <c r="U35" s="12"/>
      <c r="V35" s="12"/>
    </row>
    <row r="36" spans="1:22" ht="45">
      <c r="A36" s="276">
        <v>9</v>
      </c>
      <c r="B36" s="281" t="s">
        <v>25</v>
      </c>
      <c r="C36" s="262"/>
      <c r="D36" s="278">
        <v>0.04</v>
      </c>
      <c r="E36" s="279"/>
      <c r="F36" s="280">
        <v>3</v>
      </c>
      <c r="G36" s="521"/>
      <c r="H36" s="521"/>
      <c r="I36" s="19"/>
      <c r="J36" s="19"/>
      <c r="K36" s="19"/>
      <c r="L36" s="12"/>
      <c r="M36" s="12"/>
      <c r="N36" s="12"/>
      <c r="O36" s="12"/>
      <c r="P36" s="12"/>
      <c r="Q36" s="12"/>
      <c r="R36" s="12"/>
      <c r="S36" s="12"/>
      <c r="T36" s="12"/>
      <c r="U36" s="12"/>
      <c r="V36" s="12"/>
    </row>
    <row r="37" spans="1:22" ht="45.75" thickBot="1">
      <c r="A37" s="282">
        <v>10</v>
      </c>
      <c r="B37" s="283" t="s">
        <v>26</v>
      </c>
      <c r="C37" s="262"/>
      <c r="D37" s="278">
        <v>0.05</v>
      </c>
      <c r="E37" s="279"/>
      <c r="F37" s="284">
        <v>4</v>
      </c>
      <c r="G37" s="521"/>
      <c r="H37" s="521"/>
      <c r="I37" s="19"/>
      <c r="J37" s="19"/>
      <c r="K37" s="19"/>
      <c r="L37" s="12"/>
      <c r="M37" s="12"/>
      <c r="N37" s="12"/>
      <c r="O37" s="12"/>
      <c r="P37" s="12"/>
      <c r="Q37" s="12"/>
      <c r="R37" s="12"/>
      <c r="S37" s="12"/>
      <c r="T37" s="12"/>
      <c r="U37" s="12"/>
      <c r="V37" s="12"/>
    </row>
    <row r="38" spans="1:22" ht="16.5" thickBot="1">
      <c r="A38" s="521"/>
      <c r="B38" s="521"/>
      <c r="C38" s="521"/>
      <c r="D38" s="259"/>
      <c r="E38" s="279"/>
      <c r="F38" s="259"/>
      <c r="G38" s="521"/>
      <c r="H38" s="521"/>
      <c r="I38" s="19"/>
      <c r="J38" s="19"/>
      <c r="K38" s="19"/>
      <c r="L38" s="12"/>
      <c r="M38" s="12"/>
      <c r="N38" s="12"/>
      <c r="O38" s="12"/>
      <c r="P38" s="12"/>
      <c r="Q38" s="12"/>
      <c r="R38" s="12"/>
      <c r="S38" s="12"/>
      <c r="T38" s="12"/>
      <c r="U38" s="12"/>
      <c r="V38" s="12"/>
    </row>
    <row r="39" spans="1:22" ht="16.5" thickBot="1">
      <c r="A39" s="273"/>
      <c r="B39" s="285" t="s">
        <v>27</v>
      </c>
      <c r="C39" s="262"/>
      <c r="D39" s="286" t="s">
        <v>15</v>
      </c>
      <c r="E39" s="279"/>
      <c r="F39" s="286" t="s">
        <v>16</v>
      </c>
      <c r="G39" s="521"/>
      <c r="H39" s="521"/>
      <c r="I39" s="19"/>
      <c r="J39" s="19"/>
      <c r="K39" s="19"/>
      <c r="L39" s="12"/>
      <c r="M39" s="12"/>
      <c r="N39" s="12"/>
      <c r="O39" s="12"/>
      <c r="P39" s="12"/>
      <c r="Q39" s="12"/>
      <c r="R39" s="12"/>
      <c r="S39" s="12"/>
      <c r="T39" s="12"/>
      <c r="U39" s="12"/>
      <c r="V39" s="12"/>
    </row>
    <row r="40" spans="1:22" ht="30">
      <c r="A40" s="287">
        <v>1</v>
      </c>
      <c r="B40" s="277" t="s">
        <v>28</v>
      </c>
      <c r="C40" s="262"/>
      <c r="D40" s="278">
        <v>0.05</v>
      </c>
      <c r="E40" s="279"/>
      <c r="F40" s="280">
        <v>2</v>
      </c>
      <c r="G40" s="521"/>
      <c r="H40" s="521"/>
      <c r="I40" s="19"/>
      <c r="J40" s="19"/>
      <c r="K40" s="19"/>
      <c r="L40" s="12"/>
      <c r="M40" s="12"/>
      <c r="N40" s="12"/>
      <c r="O40" s="12"/>
      <c r="P40" s="12"/>
      <c r="Q40" s="12"/>
      <c r="R40" s="12"/>
      <c r="S40" s="12"/>
      <c r="T40" s="12"/>
      <c r="U40" s="12"/>
      <c r="V40" s="12"/>
    </row>
    <row r="41" spans="1:22" ht="45">
      <c r="A41" s="276">
        <v>2</v>
      </c>
      <c r="B41" s="281" t="s">
        <v>29</v>
      </c>
      <c r="C41" s="262"/>
      <c r="D41" s="278">
        <v>0.03</v>
      </c>
      <c r="E41" s="279"/>
      <c r="F41" s="280">
        <v>2</v>
      </c>
      <c r="G41" s="521"/>
      <c r="H41" s="521"/>
      <c r="I41" s="19"/>
      <c r="J41" s="19"/>
      <c r="K41" s="19"/>
      <c r="L41" s="12"/>
      <c r="M41" s="12"/>
      <c r="N41" s="12"/>
      <c r="O41" s="12"/>
      <c r="P41" s="12"/>
      <c r="Q41" s="12"/>
      <c r="R41" s="12"/>
      <c r="S41" s="12"/>
      <c r="T41" s="12"/>
      <c r="U41" s="12"/>
      <c r="V41" s="12"/>
    </row>
    <row r="42" spans="1:22" ht="45">
      <c r="A42" s="276">
        <v>3</v>
      </c>
      <c r="B42" s="281" t="s">
        <v>30</v>
      </c>
      <c r="C42" s="262"/>
      <c r="D42" s="278">
        <v>0.05</v>
      </c>
      <c r="E42" s="279"/>
      <c r="F42" s="280">
        <v>1</v>
      </c>
      <c r="G42" s="521"/>
      <c r="H42" s="521"/>
      <c r="I42" s="19"/>
      <c r="J42" s="19"/>
      <c r="K42" s="19"/>
      <c r="L42" s="12"/>
      <c r="M42" s="12"/>
      <c r="N42" s="12"/>
      <c r="O42" s="12"/>
      <c r="P42" s="12"/>
      <c r="Q42" s="12"/>
      <c r="R42" s="12"/>
      <c r="S42" s="12"/>
      <c r="T42" s="12"/>
      <c r="U42" s="12"/>
      <c r="V42" s="12"/>
    </row>
    <row r="43" spans="1:22" ht="45">
      <c r="A43" s="276">
        <v>4</v>
      </c>
      <c r="B43" s="281" t="s">
        <v>31</v>
      </c>
      <c r="C43" s="262"/>
      <c r="D43" s="278">
        <v>0.05</v>
      </c>
      <c r="E43" s="279"/>
      <c r="F43" s="280">
        <v>2</v>
      </c>
      <c r="G43" s="521"/>
      <c r="H43" s="521"/>
      <c r="I43" s="19"/>
      <c r="J43" s="19"/>
      <c r="K43" s="19"/>
      <c r="L43" s="12"/>
      <c r="M43" s="12"/>
      <c r="N43" s="12"/>
      <c r="O43" s="12"/>
      <c r="P43" s="12"/>
      <c r="Q43" s="12"/>
      <c r="R43" s="12"/>
      <c r="S43" s="12"/>
      <c r="T43" s="12"/>
      <c r="U43" s="12"/>
      <c r="V43" s="12"/>
    </row>
    <row r="44" spans="1:22" ht="30">
      <c r="A44" s="276">
        <v>5</v>
      </c>
      <c r="B44" s="281" t="s">
        <v>32</v>
      </c>
      <c r="C44" s="262"/>
      <c r="D44" s="278">
        <v>0.06</v>
      </c>
      <c r="E44" s="279"/>
      <c r="F44" s="280">
        <v>1</v>
      </c>
      <c r="G44" s="521"/>
      <c r="H44" s="521"/>
      <c r="I44" s="19"/>
      <c r="J44" s="19"/>
      <c r="K44" s="19"/>
      <c r="L44" s="12"/>
      <c r="M44" s="12"/>
      <c r="N44" s="12"/>
      <c r="O44" s="12"/>
      <c r="P44" s="12"/>
      <c r="Q44" s="12"/>
      <c r="R44" s="12"/>
      <c r="S44" s="12"/>
      <c r="T44" s="12"/>
      <c r="U44" s="12"/>
      <c r="V44" s="12"/>
    </row>
    <row r="45" spans="1:22" ht="30">
      <c r="A45" s="276">
        <v>6</v>
      </c>
      <c r="B45" s="281" t="s">
        <v>33</v>
      </c>
      <c r="C45" s="262"/>
      <c r="D45" s="278">
        <v>0.05</v>
      </c>
      <c r="E45" s="279"/>
      <c r="F45" s="280">
        <v>1</v>
      </c>
      <c r="G45" s="521"/>
      <c r="H45" s="521"/>
      <c r="I45" s="19"/>
      <c r="J45" s="19"/>
      <c r="K45" s="19"/>
      <c r="L45" s="12"/>
      <c r="M45" s="12"/>
      <c r="N45" s="12"/>
      <c r="O45" s="12"/>
      <c r="P45" s="12"/>
      <c r="Q45" s="12"/>
      <c r="R45" s="12"/>
      <c r="S45" s="12"/>
      <c r="T45" s="12"/>
      <c r="U45" s="12"/>
      <c r="V45" s="12"/>
    </row>
    <row r="46" spans="1:22" ht="45">
      <c r="A46" s="276">
        <v>7</v>
      </c>
      <c r="B46" s="281" t="s">
        <v>34</v>
      </c>
      <c r="C46" s="262"/>
      <c r="D46" s="278">
        <v>0.05</v>
      </c>
      <c r="E46" s="279"/>
      <c r="F46" s="280">
        <v>2</v>
      </c>
      <c r="G46" s="521"/>
      <c r="H46" s="521"/>
      <c r="I46" s="19"/>
      <c r="J46" s="19"/>
      <c r="K46" s="19"/>
      <c r="L46" s="12"/>
      <c r="M46" s="12"/>
      <c r="N46" s="12"/>
      <c r="O46" s="12"/>
      <c r="P46" s="12"/>
      <c r="Q46" s="12"/>
      <c r="R46" s="12"/>
      <c r="S46" s="12"/>
      <c r="T46" s="12"/>
      <c r="U46" s="12"/>
      <c r="V46" s="12"/>
    </row>
    <row r="47" spans="1:22" ht="30">
      <c r="A47" s="276">
        <v>8</v>
      </c>
      <c r="B47" s="281" t="s">
        <v>35</v>
      </c>
      <c r="C47" s="262"/>
      <c r="D47" s="278">
        <v>0.06</v>
      </c>
      <c r="E47" s="279"/>
      <c r="F47" s="280">
        <v>2</v>
      </c>
      <c r="G47" s="521"/>
      <c r="H47" s="521"/>
      <c r="I47" s="19"/>
      <c r="J47" s="19"/>
      <c r="K47" s="19"/>
      <c r="L47" s="12"/>
      <c r="M47" s="12"/>
      <c r="N47" s="12"/>
      <c r="O47" s="12"/>
      <c r="P47" s="12"/>
      <c r="Q47" s="12"/>
      <c r="R47" s="12"/>
      <c r="S47" s="12"/>
      <c r="T47" s="12"/>
      <c r="U47" s="12"/>
      <c r="V47" s="12"/>
    </row>
    <row r="48" spans="1:22" ht="45">
      <c r="A48" s="276">
        <v>9</v>
      </c>
      <c r="B48" s="281" t="s">
        <v>36</v>
      </c>
      <c r="C48" s="262"/>
      <c r="D48" s="278">
        <v>0.05</v>
      </c>
      <c r="E48" s="279"/>
      <c r="F48" s="280">
        <v>1</v>
      </c>
      <c r="G48" s="521"/>
      <c r="H48" s="521"/>
      <c r="I48" s="19"/>
      <c r="J48" s="19"/>
      <c r="K48" s="19"/>
      <c r="L48" s="12"/>
      <c r="M48" s="12"/>
      <c r="N48" s="12"/>
      <c r="O48" s="12"/>
      <c r="P48" s="12"/>
      <c r="Q48" s="12"/>
      <c r="R48" s="12"/>
      <c r="S48" s="12"/>
      <c r="T48" s="12"/>
      <c r="U48" s="12"/>
      <c r="V48" s="12"/>
    </row>
    <row r="49" spans="1:22" ht="45.75" thickBot="1">
      <c r="A49" s="282">
        <v>10</v>
      </c>
      <c r="B49" s="283" t="s">
        <v>37</v>
      </c>
      <c r="C49" s="262"/>
      <c r="D49" s="278">
        <v>7.0000000000000007E-2</v>
      </c>
      <c r="E49" s="279"/>
      <c r="F49" s="284">
        <v>1</v>
      </c>
      <c r="G49" s="521"/>
      <c r="H49" s="521"/>
      <c r="I49" s="19"/>
      <c r="J49" s="19"/>
      <c r="K49" s="19"/>
      <c r="L49" s="12"/>
      <c r="M49" s="12"/>
      <c r="N49" s="12"/>
      <c r="O49" s="12"/>
      <c r="P49" s="12"/>
      <c r="Q49" s="12"/>
      <c r="R49" s="12"/>
      <c r="S49" s="12"/>
      <c r="T49" s="12"/>
      <c r="U49" s="12"/>
      <c r="V49" s="12"/>
    </row>
    <row r="50" spans="1:22" ht="16.5" thickBot="1">
      <c r="A50" s="521"/>
      <c r="B50" s="521"/>
      <c r="C50" s="521"/>
      <c r="D50" s="521"/>
      <c r="E50" s="521"/>
      <c r="F50" s="521"/>
      <c r="G50" s="521"/>
      <c r="H50" s="521"/>
      <c r="I50" s="19"/>
      <c r="J50" s="19"/>
      <c r="K50" s="19"/>
      <c r="L50" s="12"/>
      <c r="M50" s="12"/>
      <c r="N50" s="12"/>
      <c r="O50" s="12"/>
      <c r="P50" s="12"/>
      <c r="Q50" s="12"/>
      <c r="R50" s="12"/>
      <c r="S50" s="12"/>
      <c r="T50" s="12"/>
      <c r="U50" s="12"/>
      <c r="V50" s="12"/>
    </row>
    <row r="51" spans="1:22" ht="16.5" thickBot="1">
      <c r="A51" s="521"/>
      <c r="B51" s="288" t="s">
        <v>38</v>
      </c>
      <c r="C51" s="521"/>
      <c r="D51" s="289">
        <f>SUM(D28:D49)</f>
        <v>1.0000000000000004</v>
      </c>
      <c r="E51" s="521"/>
      <c r="F51" s="521"/>
      <c r="G51" s="521"/>
      <c r="H51" s="521"/>
      <c r="I51" s="19"/>
      <c r="J51" s="19"/>
      <c r="K51" s="19"/>
      <c r="L51" s="12"/>
      <c r="M51" s="12"/>
      <c r="N51" s="12"/>
      <c r="O51" s="12"/>
      <c r="P51" s="12"/>
      <c r="Q51" s="12"/>
      <c r="R51" s="12"/>
      <c r="S51" s="12"/>
      <c r="T51" s="12"/>
      <c r="U51" s="12"/>
      <c r="V51" s="12"/>
    </row>
    <row r="52" spans="1:22" ht="15.75">
      <c r="A52" s="521"/>
      <c r="B52" s="521"/>
      <c r="C52" s="521"/>
      <c r="D52" s="521"/>
      <c r="E52" s="521"/>
      <c r="F52" s="521"/>
      <c r="G52" s="521"/>
      <c r="H52" s="521"/>
      <c r="I52" s="19"/>
      <c r="J52" s="19"/>
      <c r="K52" s="19"/>
      <c r="L52" s="12"/>
      <c r="M52" s="12"/>
      <c r="N52" s="12"/>
      <c r="O52" s="12"/>
      <c r="P52" s="12"/>
      <c r="Q52" s="12"/>
      <c r="R52" s="12"/>
      <c r="S52" s="12"/>
      <c r="T52" s="12"/>
      <c r="U52" s="12"/>
      <c r="V52" s="12"/>
    </row>
    <row r="53" spans="1:22" ht="15.75">
      <c r="A53" s="521"/>
      <c r="B53" s="521"/>
      <c r="C53" s="521"/>
      <c r="D53" s="521"/>
      <c r="E53" s="521"/>
      <c r="F53" s="521"/>
      <c r="G53" s="521"/>
      <c r="H53" s="521"/>
      <c r="I53" s="19"/>
      <c r="J53" s="19"/>
      <c r="K53" s="19"/>
      <c r="L53" s="12"/>
      <c r="M53" s="12"/>
      <c r="N53" s="12"/>
      <c r="O53" s="12"/>
      <c r="P53" s="12"/>
      <c r="Q53" s="12"/>
      <c r="R53" s="12"/>
      <c r="S53" s="12"/>
      <c r="T53" s="12"/>
      <c r="U53" s="12"/>
      <c r="V53" s="12"/>
    </row>
    <row r="54" spans="1:22" ht="16.5" thickBot="1">
      <c r="A54" s="521"/>
      <c r="B54" s="521"/>
      <c r="C54" s="521"/>
      <c r="D54" s="521"/>
      <c r="E54" s="521"/>
      <c r="F54" s="521"/>
      <c r="G54" s="521"/>
      <c r="H54" s="521"/>
      <c r="I54" s="19"/>
      <c r="J54" s="19"/>
      <c r="K54" s="19"/>
      <c r="L54" s="12"/>
      <c r="M54" s="12"/>
      <c r="N54" s="12"/>
      <c r="O54" s="12"/>
      <c r="P54" s="12"/>
      <c r="Q54" s="12"/>
      <c r="R54" s="12"/>
      <c r="S54" s="12"/>
      <c r="T54" s="12"/>
      <c r="U54" s="12"/>
      <c r="V54" s="12"/>
    </row>
    <row r="55" spans="1:22" ht="26.25" thickBot="1">
      <c r="A55" s="19"/>
      <c r="B55" s="545" t="s">
        <v>39</v>
      </c>
      <c r="C55" s="546"/>
      <c r="D55" s="546"/>
      <c r="E55" s="546"/>
      <c r="F55" s="546"/>
      <c r="G55" s="547"/>
      <c r="H55" s="19"/>
      <c r="I55" s="19"/>
      <c r="J55" s="19"/>
      <c r="K55" s="19"/>
      <c r="L55" s="12"/>
      <c r="M55" s="12"/>
      <c r="N55" s="12"/>
      <c r="O55" s="12"/>
      <c r="P55" s="12"/>
      <c r="Q55" s="12"/>
      <c r="R55" s="12"/>
      <c r="S55" s="12"/>
      <c r="T55" s="12"/>
      <c r="U55" s="12"/>
      <c r="V55" s="12"/>
    </row>
    <row r="56" spans="1:22" ht="16.5" thickBot="1">
      <c r="A56" s="521"/>
      <c r="B56" s="521"/>
      <c r="C56" s="521"/>
      <c r="D56" s="521"/>
      <c r="E56" s="521"/>
      <c r="F56" s="521"/>
      <c r="G56" s="521"/>
      <c r="H56" s="19"/>
      <c r="I56" s="19"/>
      <c r="J56" s="19"/>
      <c r="K56" s="19"/>
      <c r="L56" s="12"/>
      <c r="M56" s="12"/>
      <c r="N56" s="12"/>
      <c r="O56" s="12"/>
      <c r="P56" s="12"/>
      <c r="Q56" s="12"/>
      <c r="R56" s="12"/>
      <c r="S56" s="12"/>
      <c r="T56" s="12"/>
      <c r="U56" s="12"/>
      <c r="V56" s="12"/>
    </row>
    <row r="57" spans="1:22" ht="111.75" customHeight="1" thickBot="1">
      <c r="A57" s="257">
        <v>1</v>
      </c>
      <c r="B57" s="548" t="s">
        <v>40</v>
      </c>
      <c r="C57" s="549"/>
      <c r="D57" s="549"/>
      <c r="E57" s="549"/>
      <c r="F57" s="549"/>
      <c r="G57" s="550"/>
      <c r="H57" s="19"/>
      <c r="I57" s="19"/>
      <c r="J57" s="19"/>
      <c r="K57" s="19"/>
      <c r="L57" s="12"/>
      <c r="M57" s="12"/>
      <c r="N57" s="12"/>
      <c r="O57" s="12"/>
      <c r="P57" s="12"/>
      <c r="Q57" s="12"/>
      <c r="R57" s="12"/>
      <c r="S57" s="12"/>
      <c r="T57" s="12"/>
      <c r="U57" s="12"/>
      <c r="V57" s="12"/>
    </row>
    <row r="58" spans="1:22" ht="16.5" thickBot="1">
      <c r="A58" s="521"/>
      <c r="B58" s="521"/>
      <c r="C58" s="521"/>
      <c r="D58" s="521"/>
      <c r="E58" s="521"/>
      <c r="F58" s="521"/>
      <c r="G58" s="521"/>
      <c r="H58" s="19"/>
      <c r="I58" s="19"/>
      <c r="J58" s="19"/>
      <c r="K58" s="19"/>
      <c r="L58" s="12"/>
      <c r="M58" s="12"/>
      <c r="N58" s="12"/>
      <c r="O58" s="12"/>
      <c r="P58" s="12"/>
      <c r="Q58" s="12"/>
      <c r="R58" s="12"/>
      <c r="S58" s="12"/>
      <c r="T58" s="12"/>
      <c r="U58" s="12"/>
      <c r="V58" s="12"/>
    </row>
    <row r="59" spans="1:22" ht="51" customHeight="1" thickBot="1">
      <c r="A59" s="257">
        <v>2</v>
      </c>
      <c r="B59" s="548" t="s">
        <v>41</v>
      </c>
      <c r="C59" s="549"/>
      <c r="D59" s="549"/>
      <c r="E59" s="549"/>
      <c r="F59" s="549"/>
      <c r="G59" s="550"/>
      <c r="H59" s="19"/>
      <c r="I59" s="19"/>
      <c r="J59" s="19"/>
      <c r="K59" s="19"/>
      <c r="L59" s="12"/>
      <c r="M59" s="12"/>
      <c r="N59" s="12"/>
      <c r="O59" s="12"/>
      <c r="P59" s="12"/>
      <c r="Q59" s="12"/>
      <c r="R59" s="12"/>
      <c r="S59" s="12"/>
      <c r="T59" s="12"/>
      <c r="U59" s="12"/>
      <c r="V59" s="12"/>
    </row>
    <row r="60" spans="1:22" ht="16.5" thickBot="1">
      <c r="A60" s="521"/>
      <c r="B60" s="521"/>
      <c r="C60" s="521"/>
      <c r="D60" s="521"/>
      <c r="E60" s="521"/>
      <c r="F60" s="521"/>
      <c r="G60" s="521"/>
      <c r="H60" s="19"/>
      <c r="I60" s="19"/>
      <c r="J60" s="19"/>
      <c r="K60" s="19"/>
      <c r="L60" s="12"/>
      <c r="M60" s="12"/>
      <c r="N60" s="12"/>
      <c r="O60" s="12"/>
      <c r="P60" s="12"/>
      <c r="Q60" s="12"/>
      <c r="R60" s="12"/>
      <c r="S60" s="12"/>
      <c r="T60" s="12"/>
      <c r="U60" s="12"/>
      <c r="V60" s="12"/>
    </row>
    <row r="61" spans="1:22" ht="31.5" customHeight="1" thickBot="1">
      <c r="A61" s="257">
        <v>3</v>
      </c>
      <c r="B61" s="548" t="s">
        <v>42</v>
      </c>
      <c r="C61" s="549"/>
      <c r="D61" s="549"/>
      <c r="E61" s="549"/>
      <c r="F61" s="549"/>
      <c r="G61" s="550"/>
      <c r="H61" s="19"/>
      <c r="I61" s="19"/>
      <c r="J61" s="19"/>
      <c r="K61" s="19"/>
      <c r="L61" s="12"/>
      <c r="M61" s="12"/>
      <c r="N61" s="12"/>
      <c r="O61" s="12"/>
      <c r="P61" s="12"/>
      <c r="Q61" s="12"/>
      <c r="R61" s="12"/>
      <c r="S61" s="12"/>
      <c r="T61" s="12"/>
      <c r="U61" s="12"/>
      <c r="V61" s="12"/>
    </row>
    <row r="62" spans="1:22" ht="15.75">
      <c r="A62" s="521"/>
      <c r="B62" s="521"/>
      <c r="C62" s="521"/>
      <c r="D62" s="521"/>
      <c r="E62" s="521"/>
      <c r="F62" s="521"/>
      <c r="G62" s="521"/>
      <c r="H62" s="521"/>
      <c r="I62" s="19"/>
      <c r="J62" s="19"/>
      <c r="K62" s="19"/>
      <c r="L62" s="12"/>
      <c r="M62" s="12"/>
      <c r="N62" s="12"/>
      <c r="O62" s="12"/>
      <c r="P62" s="12"/>
      <c r="Q62" s="12"/>
      <c r="R62" s="12"/>
      <c r="S62" s="12"/>
      <c r="T62" s="12"/>
      <c r="U62" s="12"/>
      <c r="V62" s="12"/>
    </row>
    <row r="63" spans="1:22" ht="15.75">
      <c r="A63" s="521"/>
      <c r="B63" s="290" t="s">
        <v>43</v>
      </c>
      <c r="C63" s="521"/>
      <c r="D63" s="521"/>
      <c r="E63" s="521"/>
      <c r="F63" s="521"/>
      <c r="G63" s="521"/>
      <c r="H63" s="521"/>
      <c r="I63" s="19"/>
      <c r="J63" s="19"/>
      <c r="K63" s="19"/>
      <c r="L63" s="12"/>
      <c r="M63" s="12"/>
      <c r="N63" s="12"/>
      <c r="O63" s="12"/>
      <c r="P63" s="12"/>
      <c r="Q63" s="12"/>
      <c r="R63" s="12"/>
      <c r="S63" s="12"/>
      <c r="T63" s="12"/>
      <c r="U63" s="12"/>
      <c r="V63" s="12"/>
    </row>
    <row r="64" spans="1:22" ht="15.75">
      <c r="A64" s="521"/>
      <c r="B64" s="290" t="s">
        <v>44</v>
      </c>
      <c r="C64" s="521"/>
      <c r="D64" s="521"/>
      <c r="E64" s="521"/>
      <c r="F64" s="521"/>
      <c r="G64" s="521"/>
      <c r="H64" s="521"/>
      <c r="I64" s="19"/>
      <c r="J64" s="19"/>
      <c r="K64" s="19"/>
      <c r="L64" s="12"/>
      <c r="M64" s="12"/>
      <c r="N64" s="12"/>
      <c r="O64" s="12"/>
      <c r="P64" s="12"/>
      <c r="Q64" s="12"/>
      <c r="R64" s="12"/>
      <c r="S64" s="12"/>
      <c r="T64" s="12"/>
      <c r="U64" s="12"/>
      <c r="V64" s="12"/>
    </row>
    <row r="65" spans="1:22" ht="15.75">
      <c r="A65" s="521"/>
      <c r="B65" s="290" t="s">
        <v>45</v>
      </c>
      <c r="C65" s="521"/>
      <c r="D65" s="521"/>
      <c r="E65" s="521"/>
      <c r="F65" s="521"/>
      <c r="G65" s="521"/>
      <c r="H65" s="521"/>
      <c r="I65" s="19"/>
      <c r="J65" s="19"/>
      <c r="K65" s="19"/>
      <c r="L65" s="12"/>
      <c r="M65" s="12"/>
      <c r="N65" s="12"/>
      <c r="O65" s="12"/>
      <c r="P65" s="12"/>
      <c r="Q65" s="12"/>
      <c r="R65" s="12"/>
      <c r="S65" s="12"/>
      <c r="T65" s="12"/>
      <c r="U65" s="12"/>
      <c r="V65" s="12"/>
    </row>
    <row r="66" spans="1:22" ht="15.75">
      <c r="A66" s="521"/>
      <c r="B66" s="290" t="s">
        <v>46</v>
      </c>
      <c r="C66" s="521"/>
      <c r="D66" s="521"/>
      <c r="E66" s="521"/>
      <c r="F66" s="521"/>
      <c r="G66" s="521"/>
      <c r="H66" s="521"/>
      <c r="I66" s="19"/>
      <c r="J66" s="19"/>
      <c r="K66" s="19"/>
      <c r="L66" s="12"/>
      <c r="M66" s="12"/>
      <c r="N66" s="12"/>
      <c r="O66" s="12"/>
      <c r="P66" s="12"/>
      <c r="Q66" s="12"/>
      <c r="R66" s="12"/>
      <c r="S66" s="12"/>
      <c r="T66" s="12"/>
      <c r="U66" s="12"/>
      <c r="V66" s="12"/>
    </row>
    <row r="67" spans="1:22" ht="15.75">
      <c r="A67" s="521"/>
      <c r="B67" s="521"/>
      <c r="C67" s="521"/>
      <c r="D67" s="521"/>
      <c r="E67" s="521"/>
      <c r="F67" s="521"/>
      <c r="G67" s="521"/>
      <c r="H67" s="521"/>
      <c r="I67" s="19"/>
      <c r="J67" s="19"/>
      <c r="K67" s="19"/>
      <c r="L67" s="12"/>
      <c r="M67" s="12"/>
      <c r="N67" s="12"/>
      <c r="O67" s="12"/>
      <c r="P67" s="12"/>
      <c r="Q67" s="12"/>
      <c r="R67" s="12"/>
      <c r="S67" s="12"/>
      <c r="T67" s="12"/>
      <c r="U67" s="12"/>
      <c r="V67" s="12"/>
    </row>
    <row r="68" spans="1:22" ht="16.5" thickBot="1">
      <c r="A68" s="521"/>
      <c r="B68" s="521"/>
      <c r="C68" s="521"/>
      <c r="D68" s="521"/>
      <c r="E68" s="521"/>
      <c r="F68" s="521"/>
      <c r="G68" s="521"/>
      <c r="H68" s="521"/>
      <c r="I68" s="19"/>
      <c r="J68" s="19"/>
      <c r="K68" s="19"/>
      <c r="L68" s="12"/>
      <c r="M68" s="12"/>
      <c r="N68" s="12"/>
      <c r="O68" s="12"/>
      <c r="P68" s="12"/>
      <c r="Q68" s="12"/>
      <c r="R68" s="12"/>
      <c r="S68" s="12"/>
      <c r="T68" s="12"/>
      <c r="U68" s="12"/>
      <c r="V68" s="12"/>
    </row>
    <row r="69" spans="1:22" ht="16.5" thickBot="1">
      <c r="A69" s="273"/>
      <c r="B69" s="291" t="s">
        <v>47</v>
      </c>
      <c r="C69" s="262"/>
      <c r="D69" s="286" t="s">
        <v>15</v>
      </c>
      <c r="E69" s="292"/>
      <c r="F69" s="286" t="s">
        <v>16</v>
      </c>
      <c r="G69" s="521"/>
      <c r="H69" s="521"/>
      <c r="I69" s="19"/>
      <c r="J69" s="19"/>
      <c r="K69" s="19"/>
      <c r="L69" s="12"/>
      <c r="M69" s="12"/>
      <c r="N69" s="12"/>
      <c r="O69" s="12"/>
      <c r="P69" s="12"/>
      <c r="Q69" s="12"/>
      <c r="R69" s="12"/>
      <c r="S69" s="12"/>
      <c r="T69" s="12"/>
      <c r="U69" s="12"/>
      <c r="V69" s="12"/>
    </row>
    <row r="70" spans="1:22" ht="45">
      <c r="A70" s="293">
        <v>1</v>
      </c>
      <c r="B70" s="294" t="s">
        <v>48</v>
      </c>
      <c r="C70" s="262"/>
      <c r="D70" s="295">
        <v>0.06</v>
      </c>
      <c r="E70" s="292"/>
      <c r="F70" s="280">
        <v>3</v>
      </c>
      <c r="G70" s="521"/>
      <c r="H70" s="521"/>
      <c r="I70" s="19"/>
      <c r="J70" s="19"/>
      <c r="K70" s="19"/>
      <c r="L70" s="12"/>
      <c r="M70" s="12"/>
      <c r="N70" s="12"/>
      <c r="O70" s="12"/>
      <c r="P70" s="12"/>
      <c r="Q70" s="12"/>
      <c r="R70" s="12"/>
      <c r="S70" s="12"/>
      <c r="T70" s="12"/>
      <c r="U70" s="12"/>
      <c r="V70" s="12"/>
    </row>
    <row r="71" spans="1:22" ht="45">
      <c r="A71" s="293">
        <v>2</v>
      </c>
      <c r="B71" s="294" t="s">
        <v>49</v>
      </c>
      <c r="C71" s="262"/>
      <c r="D71" s="295">
        <v>0.04</v>
      </c>
      <c r="E71" s="292"/>
      <c r="F71" s="280">
        <v>3</v>
      </c>
      <c r="G71" s="521"/>
      <c r="H71" s="521"/>
      <c r="I71" s="19"/>
      <c r="J71" s="19"/>
      <c r="K71" s="19"/>
      <c r="L71" s="12"/>
      <c r="M71" s="12"/>
      <c r="N71" s="12"/>
      <c r="O71" s="12"/>
      <c r="P71" s="12"/>
      <c r="Q71" s="12"/>
      <c r="R71" s="12"/>
      <c r="S71" s="12"/>
      <c r="T71" s="12"/>
      <c r="U71" s="12"/>
      <c r="V71" s="12"/>
    </row>
    <row r="72" spans="1:22" ht="45">
      <c r="A72" s="293">
        <v>3</v>
      </c>
      <c r="B72" s="294" t="s">
        <v>50</v>
      </c>
      <c r="C72" s="262"/>
      <c r="D72" s="295">
        <v>0.04</v>
      </c>
      <c r="E72" s="292"/>
      <c r="F72" s="280">
        <v>3</v>
      </c>
      <c r="G72" s="521"/>
      <c r="H72" s="521"/>
      <c r="I72" s="19"/>
      <c r="J72" s="19"/>
      <c r="K72" s="19"/>
      <c r="L72" s="12"/>
      <c r="M72" s="12"/>
      <c r="N72" s="12"/>
      <c r="O72" s="12"/>
      <c r="P72" s="12"/>
      <c r="Q72" s="12"/>
      <c r="R72" s="12"/>
      <c r="S72" s="12"/>
      <c r="T72" s="12"/>
      <c r="U72" s="12"/>
      <c r="V72" s="12"/>
    </row>
    <row r="73" spans="1:22" ht="60">
      <c r="A73" s="293">
        <v>4</v>
      </c>
      <c r="B73" s="294" t="s">
        <v>51</v>
      </c>
      <c r="C73" s="262"/>
      <c r="D73" s="295">
        <v>0.05</v>
      </c>
      <c r="E73" s="292"/>
      <c r="F73" s="280">
        <v>2</v>
      </c>
      <c r="G73" s="521"/>
      <c r="H73" s="521"/>
      <c r="I73" s="19"/>
      <c r="J73" s="19"/>
      <c r="K73" s="19"/>
      <c r="L73" s="12"/>
      <c r="M73" s="12"/>
      <c r="N73" s="12"/>
      <c r="O73" s="12"/>
      <c r="P73" s="12"/>
      <c r="Q73" s="12"/>
      <c r="R73" s="12"/>
      <c r="S73" s="12"/>
      <c r="T73" s="12"/>
      <c r="U73" s="12"/>
      <c r="V73" s="12"/>
    </row>
    <row r="74" spans="1:22" ht="60">
      <c r="A74" s="293">
        <v>5</v>
      </c>
      <c r="B74" s="294" t="s">
        <v>52</v>
      </c>
      <c r="C74" s="262"/>
      <c r="D74" s="295">
        <v>0.05</v>
      </c>
      <c r="E74" s="292"/>
      <c r="F74" s="280">
        <v>4</v>
      </c>
      <c r="G74" s="521"/>
      <c r="H74" s="521"/>
      <c r="I74" s="19"/>
      <c r="J74" s="19"/>
      <c r="K74" s="19"/>
      <c r="L74" s="12"/>
      <c r="M74" s="12"/>
      <c r="N74" s="12"/>
      <c r="O74" s="12"/>
      <c r="P74" s="12"/>
      <c r="Q74" s="12"/>
      <c r="R74" s="12"/>
      <c r="S74" s="12"/>
      <c r="T74" s="12"/>
      <c r="U74" s="12"/>
      <c r="V74" s="12"/>
    </row>
    <row r="75" spans="1:22" ht="45">
      <c r="A75" s="293">
        <v>6</v>
      </c>
      <c r="B75" s="294" t="s">
        <v>53</v>
      </c>
      <c r="C75" s="262"/>
      <c r="D75" s="295">
        <v>0.04</v>
      </c>
      <c r="E75" s="292"/>
      <c r="F75" s="280">
        <v>2</v>
      </c>
      <c r="G75" s="521"/>
      <c r="H75" s="521"/>
      <c r="I75" s="19"/>
      <c r="J75" s="19"/>
      <c r="K75" s="19"/>
      <c r="L75" s="12"/>
      <c r="M75" s="12"/>
      <c r="N75" s="12"/>
      <c r="O75" s="12"/>
      <c r="P75" s="12"/>
      <c r="Q75" s="12"/>
      <c r="R75" s="12"/>
      <c r="S75" s="12"/>
      <c r="T75" s="12"/>
      <c r="U75" s="12"/>
      <c r="V75" s="12"/>
    </row>
    <row r="76" spans="1:22" ht="45">
      <c r="A76" s="293">
        <v>7</v>
      </c>
      <c r="B76" s="294" t="s">
        <v>54</v>
      </c>
      <c r="C76" s="262"/>
      <c r="D76" s="295">
        <v>0.06</v>
      </c>
      <c r="E76" s="292"/>
      <c r="F76" s="280">
        <v>3</v>
      </c>
      <c r="G76" s="521"/>
      <c r="H76" s="521"/>
      <c r="I76" s="19"/>
      <c r="J76" s="19"/>
      <c r="K76" s="19"/>
      <c r="L76" s="12"/>
      <c r="M76" s="12"/>
      <c r="N76" s="12"/>
      <c r="O76" s="12"/>
      <c r="P76" s="12"/>
      <c r="Q76" s="12"/>
      <c r="R76" s="12"/>
      <c r="S76" s="12"/>
      <c r="T76" s="12"/>
      <c r="U76" s="12"/>
      <c r="V76" s="12"/>
    </row>
    <row r="77" spans="1:22" ht="45">
      <c r="A77" s="293">
        <v>8</v>
      </c>
      <c r="B77" s="294" t="s">
        <v>55</v>
      </c>
      <c r="C77" s="262"/>
      <c r="D77" s="295">
        <v>0.04</v>
      </c>
      <c r="E77" s="292"/>
      <c r="F77" s="280">
        <v>3</v>
      </c>
      <c r="G77" s="521"/>
      <c r="H77" s="521"/>
      <c r="I77" s="19"/>
      <c r="J77" s="19"/>
      <c r="K77" s="19"/>
      <c r="L77" s="12"/>
      <c r="M77" s="12"/>
      <c r="N77" s="12"/>
      <c r="O77" s="12"/>
      <c r="P77" s="12"/>
      <c r="Q77" s="12"/>
      <c r="R77" s="12"/>
      <c r="S77" s="12"/>
      <c r="T77" s="12"/>
      <c r="U77" s="12"/>
      <c r="V77" s="12"/>
    </row>
    <row r="78" spans="1:22" ht="45">
      <c r="A78" s="293">
        <v>9</v>
      </c>
      <c r="B78" s="294" t="s">
        <v>56</v>
      </c>
      <c r="C78" s="262"/>
      <c r="D78" s="295">
        <v>0.06</v>
      </c>
      <c r="E78" s="292"/>
      <c r="F78" s="280">
        <v>3</v>
      </c>
      <c r="G78" s="521"/>
      <c r="H78" s="521"/>
      <c r="I78" s="19"/>
      <c r="J78" s="19"/>
      <c r="K78" s="19"/>
      <c r="L78" s="12"/>
      <c r="M78" s="12"/>
      <c r="N78" s="12"/>
      <c r="O78" s="12"/>
      <c r="P78" s="12"/>
      <c r="Q78" s="12"/>
      <c r="R78" s="12"/>
      <c r="S78" s="12"/>
      <c r="T78" s="12"/>
      <c r="U78" s="12"/>
      <c r="V78" s="12"/>
    </row>
    <row r="79" spans="1:22" ht="45.75" thickBot="1">
      <c r="A79" s="296">
        <v>10</v>
      </c>
      <c r="B79" s="297" t="s">
        <v>57</v>
      </c>
      <c r="C79" s="262"/>
      <c r="D79" s="295">
        <v>0.05</v>
      </c>
      <c r="E79" s="292"/>
      <c r="F79" s="284">
        <v>3</v>
      </c>
      <c r="G79" s="521"/>
      <c r="H79" s="521"/>
      <c r="I79" s="19"/>
      <c r="J79" s="19"/>
      <c r="K79" s="19"/>
      <c r="L79" s="12"/>
      <c r="M79" s="12"/>
      <c r="N79" s="12"/>
      <c r="O79" s="12"/>
      <c r="P79" s="12"/>
      <c r="Q79" s="12"/>
      <c r="R79" s="12"/>
      <c r="S79" s="12"/>
      <c r="T79" s="12"/>
      <c r="U79" s="12"/>
      <c r="V79" s="12"/>
    </row>
    <row r="80" spans="1:22" ht="16.5" thickBot="1">
      <c r="A80" s="521"/>
      <c r="B80" s="521"/>
      <c r="C80" s="521"/>
      <c r="D80" s="535"/>
      <c r="E80" s="292"/>
      <c r="F80" s="535"/>
      <c r="G80" s="521"/>
      <c r="H80" s="521"/>
      <c r="I80" s="19"/>
      <c r="J80" s="19"/>
      <c r="K80" s="19"/>
      <c r="L80" s="12"/>
      <c r="M80" s="12"/>
      <c r="N80" s="12"/>
      <c r="O80" s="12"/>
      <c r="P80" s="12"/>
      <c r="Q80" s="12"/>
      <c r="R80" s="12"/>
      <c r="S80" s="12"/>
      <c r="T80" s="12"/>
      <c r="U80" s="12"/>
      <c r="V80" s="12"/>
    </row>
    <row r="81" spans="1:22" ht="16.5" thickBot="1">
      <c r="A81" s="273"/>
      <c r="B81" s="285" t="s">
        <v>58</v>
      </c>
      <c r="C81" s="262"/>
      <c r="D81" s="286" t="s">
        <v>15</v>
      </c>
      <c r="E81" s="292"/>
      <c r="F81" s="286" t="s">
        <v>16</v>
      </c>
      <c r="G81" s="521"/>
      <c r="H81" s="521"/>
      <c r="I81" s="19"/>
      <c r="J81" s="19"/>
      <c r="K81" s="19"/>
      <c r="L81" s="12"/>
      <c r="M81" s="12"/>
      <c r="N81" s="12"/>
      <c r="O81" s="12"/>
      <c r="P81" s="12"/>
      <c r="Q81" s="12"/>
      <c r="R81" s="12"/>
      <c r="S81" s="12"/>
      <c r="T81" s="12"/>
      <c r="U81" s="12"/>
      <c r="V81" s="12"/>
    </row>
    <row r="82" spans="1:22" ht="45">
      <c r="A82" s="287">
        <v>1</v>
      </c>
      <c r="B82" s="277" t="s">
        <v>59</v>
      </c>
      <c r="C82" s="262"/>
      <c r="D82" s="278">
        <v>0.04</v>
      </c>
      <c r="E82" s="292"/>
      <c r="F82" s="280">
        <v>2</v>
      </c>
      <c r="G82" s="521"/>
      <c r="H82" s="521"/>
      <c r="I82" s="19"/>
      <c r="J82" s="19"/>
      <c r="K82" s="19"/>
      <c r="L82" s="12"/>
      <c r="M82" s="12"/>
      <c r="N82" s="12"/>
      <c r="O82" s="12"/>
      <c r="P82" s="12"/>
      <c r="Q82" s="12"/>
      <c r="R82" s="12"/>
      <c r="S82" s="12"/>
      <c r="T82" s="12"/>
      <c r="U82" s="12"/>
      <c r="V82" s="12"/>
    </row>
    <row r="83" spans="1:22" ht="45">
      <c r="A83" s="276">
        <v>2</v>
      </c>
      <c r="B83" s="281" t="s">
        <v>60</v>
      </c>
      <c r="C83" s="262"/>
      <c r="D83" s="278">
        <v>0.03</v>
      </c>
      <c r="E83" s="292"/>
      <c r="F83" s="280">
        <v>2</v>
      </c>
      <c r="G83" s="521"/>
      <c r="H83" s="521"/>
      <c r="I83" s="19"/>
      <c r="J83" s="19"/>
      <c r="K83" s="19"/>
      <c r="L83" s="12"/>
      <c r="M83" s="12"/>
      <c r="N83" s="12"/>
      <c r="O83" s="12"/>
      <c r="P83" s="12"/>
      <c r="Q83" s="12"/>
      <c r="R83" s="12"/>
      <c r="S83" s="12"/>
      <c r="T83" s="12"/>
      <c r="U83" s="12"/>
      <c r="V83" s="12"/>
    </row>
    <row r="84" spans="1:22" ht="45">
      <c r="A84" s="276">
        <v>3</v>
      </c>
      <c r="B84" s="281" t="s">
        <v>61</v>
      </c>
      <c r="C84" s="262"/>
      <c r="D84" s="278">
        <v>0.06</v>
      </c>
      <c r="E84" s="292"/>
      <c r="F84" s="280">
        <v>3</v>
      </c>
      <c r="G84" s="521"/>
      <c r="H84" s="521"/>
      <c r="I84" s="19"/>
      <c r="J84" s="19"/>
      <c r="K84" s="19"/>
      <c r="L84" s="12"/>
      <c r="M84" s="12"/>
      <c r="N84" s="12"/>
      <c r="O84" s="12"/>
      <c r="P84" s="12"/>
      <c r="Q84" s="12"/>
      <c r="R84" s="12"/>
      <c r="S84" s="12"/>
      <c r="T84" s="12"/>
      <c r="U84" s="12"/>
      <c r="V84" s="12"/>
    </row>
    <row r="85" spans="1:22" ht="45">
      <c r="A85" s="276">
        <v>4</v>
      </c>
      <c r="B85" s="281" t="s">
        <v>62</v>
      </c>
      <c r="C85" s="262"/>
      <c r="D85" s="278">
        <v>0.06</v>
      </c>
      <c r="E85" s="292"/>
      <c r="F85" s="280">
        <v>3</v>
      </c>
      <c r="G85" s="521"/>
      <c r="H85" s="521"/>
      <c r="I85" s="19"/>
      <c r="J85" s="19"/>
      <c r="K85" s="19"/>
      <c r="L85" s="12"/>
      <c r="M85" s="12"/>
      <c r="N85" s="12"/>
      <c r="O85" s="12"/>
      <c r="P85" s="12"/>
      <c r="Q85" s="12"/>
      <c r="R85" s="12"/>
      <c r="S85" s="12"/>
      <c r="T85" s="12"/>
      <c r="U85" s="12"/>
      <c r="V85" s="12"/>
    </row>
    <row r="86" spans="1:22" ht="45">
      <c r="A86" s="276">
        <v>5</v>
      </c>
      <c r="B86" s="281" t="s">
        <v>63</v>
      </c>
      <c r="C86" s="262"/>
      <c r="D86" s="278">
        <v>7.0000000000000007E-2</v>
      </c>
      <c r="E86" s="292"/>
      <c r="F86" s="280">
        <v>3</v>
      </c>
      <c r="G86" s="521"/>
      <c r="H86" s="521"/>
      <c r="I86" s="19"/>
      <c r="J86" s="19"/>
      <c r="K86" s="19"/>
      <c r="L86" s="12"/>
      <c r="M86" s="12"/>
      <c r="N86" s="12"/>
      <c r="O86" s="12"/>
      <c r="P86" s="12"/>
      <c r="Q86" s="12"/>
      <c r="R86" s="12"/>
      <c r="S86" s="12"/>
      <c r="T86" s="12"/>
      <c r="U86" s="12"/>
      <c r="V86" s="12"/>
    </row>
    <row r="87" spans="1:22" ht="30">
      <c r="A87" s="276">
        <v>6</v>
      </c>
      <c r="B87" s="281" t="s">
        <v>64</v>
      </c>
      <c r="C87" s="262"/>
      <c r="D87" s="278">
        <v>7.0000000000000007E-2</v>
      </c>
      <c r="E87" s="292"/>
      <c r="F87" s="280">
        <v>2</v>
      </c>
      <c r="G87" s="521"/>
      <c r="H87" s="521"/>
      <c r="I87" s="19"/>
      <c r="J87" s="19"/>
      <c r="K87" s="19"/>
      <c r="L87" s="12"/>
      <c r="M87" s="12"/>
      <c r="N87" s="12"/>
      <c r="O87" s="12"/>
      <c r="P87" s="12"/>
      <c r="Q87" s="12"/>
      <c r="R87" s="12"/>
      <c r="S87" s="12"/>
      <c r="T87" s="12"/>
      <c r="U87" s="12"/>
      <c r="V87" s="12"/>
    </row>
    <row r="88" spans="1:22" ht="45">
      <c r="A88" s="276">
        <v>7</v>
      </c>
      <c r="B88" s="281" t="s">
        <v>65</v>
      </c>
      <c r="C88" s="262"/>
      <c r="D88" s="278">
        <v>0.03</v>
      </c>
      <c r="E88" s="292"/>
      <c r="F88" s="280">
        <v>2</v>
      </c>
      <c r="G88" s="521"/>
      <c r="H88" s="521"/>
      <c r="I88" s="19"/>
      <c r="J88" s="19"/>
      <c r="K88" s="19"/>
      <c r="L88" s="12"/>
      <c r="M88" s="12"/>
      <c r="N88" s="12"/>
      <c r="O88" s="12"/>
      <c r="P88" s="12"/>
      <c r="Q88" s="12"/>
      <c r="R88" s="12"/>
      <c r="S88" s="12"/>
      <c r="T88" s="12"/>
      <c r="U88" s="12"/>
      <c r="V88" s="12"/>
    </row>
    <row r="89" spans="1:22" ht="45">
      <c r="A89" s="276">
        <v>8</v>
      </c>
      <c r="B89" s="281" t="s">
        <v>66</v>
      </c>
      <c r="C89" s="262"/>
      <c r="D89" s="278">
        <v>0.04</v>
      </c>
      <c r="E89" s="292"/>
      <c r="F89" s="280">
        <v>2</v>
      </c>
      <c r="G89" s="521"/>
      <c r="H89" s="521"/>
      <c r="I89" s="19"/>
      <c r="J89" s="19"/>
      <c r="K89" s="19"/>
      <c r="L89" s="12"/>
      <c r="M89" s="12"/>
      <c r="N89" s="12"/>
      <c r="O89" s="12"/>
      <c r="P89" s="12"/>
      <c r="Q89" s="12"/>
      <c r="R89" s="12"/>
      <c r="S89" s="12"/>
      <c r="T89" s="12"/>
      <c r="U89" s="12"/>
      <c r="V89" s="12"/>
    </row>
    <row r="90" spans="1:22" ht="60">
      <c r="A90" s="276">
        <v>9</v>
      </c>
      <c r="B90" s="281" t="s">
        <v>67</v>
      </c>
      <c r="C90" s="262"/>
      <c r="D90" s="278">
        <v>0.06</v>
      </c>
      <c r="E90" s="292"/>
      <c r="F90" s="280">
        <v>1</v>
      </c>
      <c r="G90" s="521"/>
      <c r="H90" s="521"/>
      <c r="I90" s="19"/>
      <c r="J90" s="19"/>
      <c r="K90" s="19"/>
      <c r="L90" s="12"/>
      <c r="M90" s="12"/>
      <c r="N90" s="12"/>
      <c r="O90" s="12"/>
      <c r="P90" s="12"/>
      <c r="Q90" s="12"/>
      <c r="R90" s="12"/>
      <c r="S90" s="12"/>
      <c r="T90" s="12"/>
      <c r="U90" s="12"/>
      <c r="V90" s="12"/>
    </row>
    <row r="91" spans="1:22" ht="45.75" thickBot="1">
      <c r="A91" s="282">
        <v>10</v>
      </c>
      <c r="B91" s="283" t="s">
        <v>68</v>
      </c>
      <c r="C91" s="262"/>
      <c r="D91" s="278">
        <v>0.05</v>
      </c>
      <c r="E91" s="292"/>
      <c r="F91" s="284">
        <v>2</v>
      </c>
      <c r="G91" s="521"/>
      <c r="H91" s="521"/>
      <c r="I91" s="19"/>
      <c r="J91" s="19"/>
      <c r="K91" s="19"/>
      <c r="L91" s="12"/>
      <c r="M91" s="12"/>
      <c r="N91" s="12"/>
      <c r="O91" s="12"/>
      <c r="P91" s="12"/>
      <c r="Q91" s="12"/>
      <c r="R91" s="12"/>
      <c r="S91" s="12"/>
      <c r="T91" s="12"/>
      <c r="U91" s="12"/>
      <c r="V91" s="12"/>
    </row>
    <row r="92" spans="1:22" ht="16.5" thickBot="1">
      <c r="A92" s="521"/>
      <c r="B92" s="521"/>
      <c r="C92" s="521"/>
      <c r="D92" s="521"/>
      <c r="E92" s="521"/>
      <c r="F92" s="521"/>
      <c r="G92" s="521"/>
      <c r="H92" s="521"/>
      <c r="I92" s="19"/>
      <c r="J92" s="19"/>
      <c r="K92" s="19"/>
      <c r="L92" s="12"/>
      <c r="M92" s="12"/>
      <c r="N92" s="12"/>
      <c r="O92" s="12"/>
      <c r="P92" s="12"/>
      <c r="Q92" s="12"/>
      <c r="R92" s="12"/>
      <c r="S92" s="12"/>
      <c r="T92" s="12"/>
      <c r="U92" s="12"/>
      <c r="V92" s="12"/>
    </row>
    <row r="93" spans="1:22" ht="16.5" thickBot="1">
      <c r="A93" s="521"/>
      <c r="B93" s="288" t="s">
        <v>38</v>
      </c>
      <c r="C93" s="521"/>
      <c r="D93" s="289">
        <f>SUM(D70:D79)+SUM(D82:D91)</f>
        <v>1</v>
      </c>
      <c r="E93" s="521"/>
      <c r="F93" s="521"/>
      <c r="G93" s="521"/>
      <c r="H93" s="521"/>
      <c r="I93" s="19"/>
      <c r="J93" s="19"/>
      <c r="K93" s="19"/>
      <c r="L93" s="12"/>
      <c r="M93" s="12"/>
      <c r="N93" s="12"/>
      <c r="O93" s="12"/>
      <c r="P93" s="12"/>
      <c r="Q93" s="12"/>
      <c r="R93" s="12"/>
      <c r="S93" s="12"/>
      <c r="T93" s="12"/>
      <c r="U93" s="12"/>
      <c r="V93" s="12"/>
    </row>
    <row r="94" spans="1:22" ht="15.75">
      <c r="A94" s="521"/>
      <c r="B94" s="521"/>
      <c r="C94" s="521"/>
      <c r="D94" s="521"/>
      <c r="E94" s="521"/>
      <c r="F94" s="521"/>
      <c r="G94" s="521"/>
      <c r="H94" s="521"/>
      <c r="I94" s="19"/>
      <c r="J94" s="19"/>
      <c r="K94" s="19"/>
      <c r="L94" s="12"/>
      <c r="M94" s="12"/>
      <c r="N94" s="12"/>
      <c r="O94" s="12"/>
      <c r="P94" s="12"/>
      <c r="Q94" s="12"/>
      <c r="R94" s="12"/>
      <c r="S94" s="12"/>
      <c r="T94" s="12"/>
      <c r="U94" s="12"/>
      <c r="V94" s="12"/>
    </row>
    <row r="95" spans="1:22" ht="15.75">
      <c r="A95" s="521"/>
      <c r="B95" s="521"/>
      <c r="C95" s="521"/>
      <c r="D95" s="521"/>
      <c r="E95" s="521"/>
      <c r="F95" s="521"/>
      <c r="G95" s="521"/>
      <c r="H95" s="521"/>
      <c r="I95" s="19"/>
      <c r="J95" s="19"/>
      <c r="K95" s="19"/>
      <c r="L95" s="12"/>
      <c r="M95" s="12"/>
      <c r="N95" s="12"/>
      <c r="O95" s="12"/>
      <c r="P95" s="12"/>
      <c r="Q95" s="12"/>
      <c r="R95" s="12"/>
      <c r="S95" s="12"/>
      <c r="T95" s="12"/>
      <c r="U95" s="12"/>
      <c r="V95" s="12"/>
    </row>
    <row r="96" spans="1:22" ht="16.5" thickBot="1">
      <c r="A96" s="521"/>
      <c r="B96" s="521"/>
      <c r="C96" s="521"/>
      <c r="D96" s="521"/>
      <c r="E96" s="521"/>
      <c r="F96" s="521"/>
      <c r="G96" s="521"/>
      <c r="H96" s="521"/>
      <c r="I96" s="19"/>
      <c r="J96" s="19"/>
      <c r="K96" s="19"/>
      <c r="L96" s="12"/>
      <c r="M96" s="12"/>
      <c r="N96" s="12"/>
      <c r="O96" s="12"/>
      <c r="P96" s="12"/>
      <c r="Q96" s="12"/>
      <c r="R96" s="12"/>
      <c r="S96" s="12"/>
      <c r="T96" s="12"/>
      <c r="U96" s="12"/>
      <c r="V96" s="12"/>
    </row>
    <row r="97" spans="1:22" ht="26.25" thickBot="1">
      <c r="A97" s="19"/>
      <c r="B97" s="545" t="s">
        <v>69</v>
      </c>
      <c r="C97" s="546"/>
      <c r="D97" s="546"/>
      <c r="E97" s="546"/>
      <c r="F97" s="546"/>
      <c r="G97" s="547"/>
      <c r="H97" s="19"/>
      <c r="I97" s="19"/>
      <c r="J97" s="19"/>
      <c r="K97" s="19"/>
      <c r="L97" s="12"/>
      <c r="M97" s="12"/>
      <c r="N97" s="12"/>
      <c r="O97" s="12"/>
      <c r="P97" s="12"/>
      <c r="Q97" s="12"/>
      <c r="R97" s="12"/>
      <c r="S97" s="12"/>
      <c r="T97" s="12"/>
      <c r="U97" s="12"/>
      <c r="V97" s="12"/>
    </row>
    <row r="98" spans="1:22" ht="16.5" thickBot="1">
      <c r="A98" s="19"/>
      <c r="B98" s="19"/>
      <c r="C98" s="19"/>
      <c r="D98" s="19"/>
      <c r="E98" s="19"/>
      <c r="F98" s="19"/>
      <c r="G98" s="19"/>
      <c r="H98" s="19"/>
      <c r="I98" s="19"/>
      <c r="J98" s="19"/>
      <c r="K98" s="19"/>
      <c r="L98" s="12"/>
      <c r="M98" s="12"/>
      <c r="N98" s="12"/>
      <c r="O98" s="12"/>
      <c r="P98" s="12"/>
      <c r="Q98" s="12"/>
      <c r="R98" s="12"/>
      <c r="S98" s="12"/>
      <c r="T98" s="12"/>
      <c r="U98" s="12"/>
      <c r="V98" s="12"/>
    </row>
    <row r="99" spans="1:22" ht="92.25" customHeight="1" thickBot="1">
      <c r="A99" s="257">
        <v>1</v>
      </c>
      <c r="B99" s="548" t="s">
        <v>70</v>
      </c>
      <c r="C99" s="549"/>
      <c r="D99" s="549"/>
      <c r="E99" s="549"/>
      <c r="F99" s="549"/>
      <c r="G99" s="550"/>
      <c r="H99" s="19"/>
      <c r="I99" s="19"/>
      <c r="J99" s="19"/>
      <c r="K99" s="19"/>
      <c r="L99" s="12"/>
      <c r="M99" s="12"/>
      <c r="N99" s="12"/>
      <c r="O99" s="12"/>
      <c r="P99" s="12"/>
      <c r="Q99" s="12"/>
      <c r="R99" s="12"/>
      <c r="S99" s="12"/>
      <c r="T99" s="12"/>
      <c r="U99" s="12"/>
      <c r="V99" s="12"/>
    </row>
    <row r="100" spans="1:22" ht="16.5" thickBot="1">
      <c r="A100" s="521"/>
      <c r="B100" s="298"/>
      <c r="C100" s="521"/>
      <c r="D100" s="521"/>
      <c r="E100" s="521"/>
      <c r="F100" s="521"/>
      <c r="G100" s="521"/>
      <c r="H100" s="19"/>
      <c r="I100" s="19"/>
      <c r="J100" s="19"/>
      <c r="K100" s="19"/>
      <c r="L100" s="12"/>
      <c r="M100" s="12"/>
      <c r="N100" s="12"/>
      <c r="O100" s="12"/>
      <c r="P100" s="12"/>
      <c r="Q100" s="12"/>
      <c r="R100" s="12"/>
      <c r="S100" s="12"/>
      <c r="T100" s="12"/>
      <c r="U100" s="12"/>
      <c r="V100" s="12"/>
    </row>
    <row r="101" spans="1:22" ht="48.75" customHeight="1" thickBot="1">
      <c r="A101" s="257">
        <v>2</v>
      </c>
      <c r="B101" s="555" t="s">
        <v>71</v>
      </c>
      <c r="C101" s="556"/>
      <c r="D101" s="556"/>
      <c r="E101" s="556"/>
      <c r="F101" s="556"/>
      <c r="G101" s="557"/>
      <c r="H101" s="19"/>
      <c r="I101" s="19"/>
      <c r="J101" s="19"/>
      <c r="K101" s="19"/>
      <c r="L101" s="12"/>
      <c r="M101" s="12"/>
      <c r="N101" s="12"/>
      <c r="O101" s="12"/>
      <c r="P101" s="12"/>
      <c r="Q101" s="12"/>
      <c r="R101" s="12"/>
      <c r="S101" s="12"/>
      <c r="T101" s="12"/>
      <c r="U101" s="12"/>
      <c r="V101" s="12"/>
    </row>
    <row r="102" spans="1:22" ht="16.5" thickBot="1">
      <c r="A102" s="521"/>
      <c r="B102" s="298"/>
      <c r="C102" s="521"/>
      <c r="D102" s="521"/>
      <c r="E102" s="521"/>
      <c r="F102" s="521"/>
      <c r="G102" s="521"/>
      <c r="H102" s="19"/>
      <c r="I102" s="19"/>
      <c r="J102" s="19"/>
      <c r="K102" s="19"/>
      <c r="L102" s="12"/>
      <c r="M102" s="12"/>
      <c r="N102" s="12"/>
      <c r="O102" s="12"/>
      <c r="P102" s="12"/>
      <c r="Q102" s="12"/>
      <c r="R102" s="12"/>
      <c r="S102" s="12"/>
      <c r="T102" s="12"/>
      <c r="U102" s="12"/>
      <c r="V102" s="12"/>
    </row>
    <row r="103" spans="1:22" ht="18" customHeight="1" thickBot="1">
      <c r="A103" s="257">
        <v>3</v>
      </c>
      <c r="B103" s="555" t="s">
        <v>72</v>
      </c>
      <c r="C103" s="556"/>
      <c r="D103" s="556"/>
      <c r="E103" s="556"/>
      <c r="F103" s="556"/>
      <c r="G103" s="557"/>
      <c r="H103" s="19"/>
      <c r="I103" s="19"/>
      <c r="J103" s="19"/>
      <c r="K103" s="19"/>
      <c r="L103" s="12"/>
      <c r="M103" s="12"/>
      <c r="N103" s="12"/>
      <c r="O103" s="12"/>
      <c r="P103" s="12"/>
      <c r="Q103" s="12"/>
      <c r="R103" s="12"/>
      <c r="S103" s="12"/>
      <c r="T103" s="12"/>
      <c r="U103" s="12"/>
      <c r="V103" s="12"/>
    </row>
    <row r="104" spans="1:22" ht="16.5" thickBot="1">
      <c r="A104" s="521"/>
      <c r="B104" s="256"/>
      <c r="C104" s="521"/>
      <c r="D104" s="521"/>
      <c r="E104" s="521"/>
      <c r="F104" s="521"/>
      <c r="G104" s="521"/>
      <c r="H104" s="19"/>
      <c r="I104" s="19"/>
      <c r="J104" s="19"/>
      <c r="K104" s="19"/>
      <c r="L104" s="12"/>
      <c r="M104" s="12"/>
      <c r="N104" s="12"/>
      <c r="O104" s="12"/>
      <c r="P104" s="12"/>
      <c r="Q104" s="12"/>
      <c r="R104" s="12"/>
      <c r="S104" s="12"/>
      <c r="T104" s="12"/>
      <c r="U104" s="12"/>
      <c r="V104" s="12"/>
    </row>
    <row r="105" spans="1:22" ht="48" customHeight="1" thickBot="1">
      <c r="A105" s="257">
        <v>4</v>
      </c>
      <c r="B105" s="555" t="s">
        <v>73</v>
      </c>
      <c r="C105" s="556"/>
      <c r="D105" s="556"/>
      <c r="E105" s="556"/>
      <c r="F105" s="556"/>
      <c r="G105" s="557"/>
      <c r="H105" s="19"/>
      <c r="I105" s="19"/>
      <c r="J105" s="19"/>
      <c r="K105" s="19"/>
      <c r="L105" s="12"/>
      <c r="M105" s="12"/>
      <c r="N105" s="12"/>
      <c r="O105" s="12"/>
      <c r="P105" s="12"/>
      <c r="Q105" s="12"/>
      <c r="R105" s="12"/>
      <c r="S105" s="12"/>
      <c r="T105" s="12"/>
      <c r="U105" s="12"/>
      <c r="V105" s="12"/>
    </row>
    <row r="106" spans="1:22" ht="15.75">
      <c r="A106" s="521"/>
      <c r="B106" s="521"/>
      <c r="C106" s="521"/>
      <c r="D106" s="521"/>
      <c r="E106" s="521"/>
      <c r="F106" s="521"/>
      <c r="G106" s="521"/>
      <c r="H106" s="521"/>
      <c r="I106" s="521"/>
      <c r="J106" s="521"/>
      <c r="K106" s="19"/>
      <c r="L106" s="12"/>
      <c r="M106" s="12"/>
      <c r="N106" s="12"/>
      <c r="O106" s="12"/>
      <c r="P106" s="12"/>
      <c r="Q106" s="12"/>
      <c r="R106" s="12"/>
      <c r="S106" s="12"/>
      <c r="T106" s="12"/>
      <c r="U106" s="12"/>
      <c r="V106" s="12"/>
    </row>
    <row r="107" spans="1:22" ht="15.75">
      <c r="A107" s="521"/>
      <c r="B107" s="272" t="s">
        <v>10</v>
      </c>
      <c r="C107" s="521"/>
      <c r="D107" s="521"/>
      <c r="E107" s="521"/>
      <c r="F107" s="521"/>
      <c r="G107" s="521"/>
      <c r="H107" s="521"/>
      <c r="I107" s="521"/>
      <c r="J107" s="521"/>
      <c r="K107" s="19"/>
      <c r="L107" s="12"/>
      <c r="M107" s="12"/>
      <c r="N107" s="12"/>
      <c r="O107" s="12"/>
      <c r="P107" s="12"/>
      <c r="Q107" s="12"/>
      <c r="R107" s="12"/>
      <c r="S107" s="12"/>
      <c r="T107" s="12"/>
      <c r="U107" s="12"/>
      <c r="V107" s="12"/>
    </row>
    <row r="108" spans="1:22" ht="15.75">
      <c r="A108" s="521"/>
      <c r="B108" s="272" t="s">
        <v>11</v>
      </c>
      <c r="C108" s="521"/>
      <c r="D108" s="521"/>
      <c r="E108" s="521"/>
      <c r="F108" s="521"/>
      <c r="G108" s="521"/>
      <c r="H108" s="521"/>
      <c r="I108" s="521"/>
      <c r="J108" s="521"/>
      <c r="K108" s="19"/>
      <c r="L108" s="12"/>
      <c r="M108" s="12"/>
      <c r="N108" s="12"/>
      <c r="O108" s="12"/>
      <c r="P108" s="12"/>
      <c r="Q108" s="12"/>
      <c r="R108" s="12"/>
      <c r="S108" s="12"/>
      <c r="T108" s="12"/>
      <c r="U108" s="12"/>
      <c r="V108" s="12"/>
    </row>
    <row r="109" spans="1:22" ht="15.75">
      <c r="A109" s="521"/>
      <c r="B109" s="272" t="s">
        <v>12</v>
      </c>
      <c r="C109" s="521"/>
      <c r="D109" s="521"/>
      <c r="E109" s="521"/>
      <c r="F109" s="521"/>
      <c r="G109" s="521"/>
      <c r="H109" s="521"/>
      <c r="I109" s="521"/>
      <c r="J109" s="521"/>
      <c r="K109" s="19"/>
      <c r="L109" s="12"/>
      <c r="M109" s="12"/>
      <c r="N109" s="12"/>
      <c r="O109" s="12"/>
      <c r="P109" s="12"/>
      <c r="Q109" s="12"/>
      <c r="R109" s="12"/>
      <c r="S109" s="12"/>
      <c r="T109" s="12"/>
      <c r="U109" s="12"/>
      <c r="V109" s="12"/>
    </row>
    <row r="110" spans="1:22" ht="15.75" customHeight="1">
      <c r="A110" s="521"/>
      <c r="B110" s="272" t="s">
        <v>13</v>
      </c>
      <c r="C110" s="521"/>
      <c r="D110" s="521"/>
      <c r="E110" s="521"/>
      <c r="F110" s="521"/>
      <c r="G110" s="521"/>
      <c r="H110" s="521"/>
      <c r="I110" s="521"/>
      <c r="J110" s="521"/>
      <c r="K110" s="19"/>
      <c r="L110" s="12"/>
      <c r="M110" s="12"/>
      <c r="N110" s="12"/>
      <c r="O110" s="12"/>
      <c r="P110" s="12"/>
      <c r="Q110" s="12"/>
      <c r="R110" s="12"/>
      <c r="S110" s="12"/>
      <c r="T110" s="12"/>
      <c r="U110" s="12"/>
      <c r="V110" s="12"/>
    </row>
    <row r="111" spans="1:22" ht="16.5" customHeight="1" thickBot="1">
      <c r="A111" s="521"/>
      <c r="B111" s="262"/>
      <c r="C111" s="262"/>
      <c r="D111" s="262"/>
      <c r="E111" s="262"/>
      <c r="F111" s="262"/>
      <c r="G111" s="262"/>
      <c r="H111" s="262"/>
      <c r="I111" s="262"/>
      <c r="J111" s="262"/>
      <c r="K111" s="19"/>
      <c r="L111" s="12"/>
      <c r="M111" s="12"/>
      <c r="N111" s="12"/>
      <c r="O111" s="12"/>
      <c r="P111" s="12"/>
      <c r="Q111" s="12"/>
      <c r="R111" s="12"/>
      <c r="S111" s="12"/>
      <c r="T111" s="12"/>
      <c r="U111" s="12"/>
      <c r="V111" s="12"/>
    </row>
    <row r="112" spans="1:22" ht="34.5" customHeight="1" thickBot="1">
      <c r="A112" s="521"/>
      <c r="B112" s="299" t="s">
        <v>74</v>
      </c>
      <c r="C112" s="521"/>
      <c r="D112" s="300" t="s">
        <v>15</v>
      </c>
      <c r="E112" s="292"/>
      <c r="F112" s="301" t="s">
        <v>75</v>
      </c>
      <c r="G112" s="302"/>
      <c r="H112" s="301" t="s">
        <v>76</v>
      </c>
      <c r="I112" s="302"/>
      <c r="J112" s="301" t="s">
        <v>77</v>
      </c>
      <c r="K112" s="19"/>
      <c r="L112" s="12"/>
      <c r="M112" s="12"/>
      <c r="N112" s="12"/>
      <c r="O112" s="12"/>
      <c r="P112" s="12"/>
      <c r="Q112" s="12"/>
      <c r="R112" s="12"/>
      <c r="S112" s="12"/>
      <c r="T112" s="12"/>
      <c r="U112" s="12"/>
      <c r="V112" s="12"/>
    </row>
    <row r="113" spans="1:22" ht="16.5" thickBot="1">
      <c r="A113" s="521"/>
      <c r="B113" s="262"/>
      <c r="C113" s="521"/>
      <c r="D113" s="262"/>
      <c r="E113" s="262"/>
      <c r="F113" s="558" t="s">
        <v>78</v>
      </c>
      <c r="G113" s="559"/>
      <c r="H113" s="559"/>
      <c r="I113" s="559"/>
      <c r="J113" s="560"/>
      <c r="K113" s="19"/>
      <c r="L113" s="12"/>
      <c r="M113" s="12"/>
      <c r="N113" s="12"/>
      <c r="O113" s="12"/>
      <c r="P113" s="12"/>
      <c r="Q113" s="12"/>
      <c r="R113" s="12"/>
      <c r="S113" s="12"/>
      <c r="T113" s="12"/>
      <c r="U113" s="12"/>
      <c r="V113" s="12"/>
    </row>
    <row r="114" spans="1:22" ht="15.75">
      <c r="A114" s="521"/>
      <c r="B114" s="303" t="s">
        <v>79</v>
      </c>
      <c r="C114" s="521"/>
      <c r="D114" s="278">
        <v>0.05</v>
      </c>
      <c r="E114" s="534"/>
      <c r="F114" s="304">
        <v>2</v>
      </c>
      <c r="G114" s="534"/>
      <c r="H114" s="304">
        <v>3</v>
      </c>
      <c r="I114" s="534"/>
      <c r="J114" s="304">
        <v>2</v>
      </c>
      <c r="K114" s="19"/>
      <c r="L114" s="12"/>
      <c r="M114" s="12"/>
      <c r="N114" s="12"/>
      <c r="O114" s="12"/>
      <c r="P114" s="12"/>
      <c r="Q114" s="12"/>
      <c r="R114" s="12"/>
      <c r="S114" s="12"/>
      <c r="T114" s="12"/>
      <c r="U114" s="12"/>
      <c r="V114" s="12"/>
    </row>
    <row r="115" spans="1:22" ht="15.75">
      <c r="A115" s="521"/>
      <c r="B115" s="305" t="s">
        <v>80</v>
      </c>
      <c r="C115" s="521"/>
      <c r="D115" s="278">
        <v>0.05</v>
      </c>
      <c r="E115" s="534"/>
      <c r="F115" s="306">
        <v>4</v>
      </c>
      <c r="G115" s="534"/>
      <c r="H115" s="306">
        <v>3</v>
      </c>
      <c r="I115" s="534"/>
      <c r="J115" s="306">
        <v>2</v>
      </c>
      <c r="K115" s="19"/>
      <c r="L115" s="12"/>
      <c r="M115" s="12"/>
      <c r="N115" s="12"/>
      <c r="O115" s="12"/>
      <c r="P115" s="12"/>
      <c r="Q115" s="12"/>
      <c r="R115" s="12"/>
      <c r="S115" s="12"/>
      <c r="T115" s="12"/>
      <c r="U115" s="12"/>
      <c r="V115" s="12"/>
    </row>
    <row r="116" spans="1:22" ht="15.75">
      <c r="A116" s="521"/>
      <c r="B116" s="305" t="s">
        <v>81</v>
      </c>
      <c r="C116" s="521"/>
      <c r="D116" s="278">
        <v>0.15</v>
      </c>
      <c r="E116" s="534"/>
      <c r="F116" s="306">
        <v>4</v>
      </c>
      <c r="G116" s="534"/>
      <c r="H116" s="306">
        <v>3</v>
      </c>
      <c r="I116" s="534"/>
      <c r="J116" s="306">
        <v>3</v>
      </c>
      <c r="K116" s="19"/>
      <c r="L116" s="12"/>
      <c r="M116" s="12"/>
      <c r="N116" s="12"/>
      <c r="O116" s="12"/>
      <c r="P116" s="12"/>
      <c r="Q116" s="12"/>
      <c r="R116" s="12"/>
      <c r="S116" s="12"/>
      <c r="T116" s="12"/>
      <c r="U116" s="12"/>
      <c r="V116" s="12"/>
    </row>
    <row r="117" spans="1:22" ht="15.75">
      <c r="A117" s="521"/>
      <c r="B117" s="305" t="s">
        <v>82</v>
      </c>
      <c r="C117" s="521"/>
      <c r="D117" s="278">
        <v>0.1</v>
      </c>
      <c r="E117" s="534"/>
      <c r="F117" s="306">
        <v>4</v>
      </c>
      <c r="G117" s="534"/>
      <c r="H117" s="306">
        <v>2</v>
      </c>
      <c r="I117" s="534"/>
      <c r="J117" s="306">
        <v>1</v>
      </c>
      <c r="K117" s="19"/>
      <c r="L117" s="12"/>
      <c r="M117" s="12"/>
      <c r="N117" s="12"/>
      <c r="O117" s="12"/>
      <c r="P117" s="12"/>
      <c r="Q117" s="12"/>
      <c r="R117" s="12"/>
      <c r="S117" s="12"/>
      <c r="T117" s="12"/>
      <c r="U117" s="12"/>
      <c r="V117" s="12"/>
    </row>
    <row r="118" spans="1:22" ht="15.75">
      <c r="A118" s="521"/>
      <c r="B118" s="305" t="s">
        <v>83</v>
      </c>
      <c r="C118" s="521"/>
      <c r="D118" s="278">
        <v>0.01</v>
      </c>
      <c r="E118" s="534"/>
      <c r="F118" s="306">
        <v>2</v>
      </c>
      <c r="G118" s="534"/>
      <c r="H118" s="306">
        <v>2</v>
      </c>
      <c r="I118" s="534"/>
      <c r="J118" s="306">
        <v>1</v>
      </c>
      <c r="K118" s="19"/>
      <c r="L118" s="12"/>
      <c r="M118" s="12"/>
      <c r="N118" s="12"/>
      <c r="O118" s="12"/>
      <c r="P118" s="12"/>
      <c r="Q118" s="12"/>
      <c r="R118" s="12"/>
      <c r="S118" s="12"/>
      <c r="T118" s="12"/>
      <c r="U118" s="12"/>
      <c r="V118" s="12"/>
    </row>
    <row r="119" spans="1:22" ht="15.75">
      <c r="A119" s="521"/>
      <c r="B119" s="305" t="s">
        <v>84</v>
      </c>
      <c r="C119" s="521"/>
      <c r="D119" s="278">
        <v>0.05</v>
      </c>
      <c r="E119" s="534"/>
      <c r="F119" s="306">
        <v>3</v>
      </c>
      <c r="G119" s="534"/>
      <c r="H119" s="306">
        <v>2</v>
      </c>
      <c r="I119" s="534"/>
      <c r="J119" s="306">
        <v>2</v>
      </c>
      <c r="K119" s="19"/>
      <c r="L119" s="12"/>
      <c r="M119" s="12"/>
      <c r="N119" s="12"/>
      <c r="O119" s="12"/>
      <c r="P119" s="12"/>
      <c r="Q119" s="12"/>
      <c r="R119" s="12"/>
      <c r="S119" s="12"/>
      <c r="T119" s="12"/>
      <c r="U119" s="12"/>
      <c r="V119" s="12"/>
    </row>
    <row r="120" spans="1:22" ht="15.75">
      <c r="A120" s="521"/>
      <c r="B120" s="305" t="s">
        <v>85</v>
      </c>
      <c r="C120" s="521"/>
      <c r="D120" s="278">
        <v>7.0000000000000007E-2</v>
      </c>
      <c r="E120" s="534"/>
      <c r="F120" s="306">
        <v>3</v>
      </c>
      <c r="G120" s="534"/>
      <c r="H120" s="306">
        <v>4</v>
      </c>
      <c r="I120" s="534"/>
      <c r="J120" s="306">
        <v>2</v>
      </c>
      <c r="K120" s="19"/>
      <c r="L120" s="12"/>
      <c r="M120" s="12"/>
      <c r="N120" s="12"/>
      <c r="O120" s="12"/>
      <c r="P120" s="12"/>
      <c r="Q120" s="12"/>
      <c r="R120" s="12"/>
      <c r="S120" s="12"/>
      <c r="T120" s="12"/>
      <c r="U120" s="12"/>
      <c r="V120" s="12"/>
    </row>
    <row r="121" spans="1:22" ht="15.75">
      <c r="A121" s="521"/>
      <c r="B121" s="305" t="s">
        <v>86</v>
      </c>
      <c r="C121" s="521"/>
      <c r="D121" s="278">
        <v>7.0000000000000007E-2</v>
      </c>
      <c r="E121" s="534"/>
      <c r="F121" s="306">
        <v>4</v>
      </c>
      <c r="G121" s="534"/>
      <c r="H121" s="306">
        <v>3</v>
      </c>
      <c r="I121" s="534"/>
      <c r="J121" s="306">
        <v>3</v>
      </c>
      <c r="K121" s="19"/>
      <c r="L121" s="12"/>
      <c r="M121" s="12"/>
      <c r="N121" s="12"/>
      <c r="O121" s="12"/>
      <c r="P121" s="12"/>
      <c r="Q121" s="12"/>
      <c r="R121" s="12"/>
      <c r="S121" s="12"/>
      <c r="T121" s="12"/>
      <c r="U121" s="12"/>
      <c r="V121" s="12"/>
    </row>
    <row r="122" spans="1:22" ht="15.75">
      <c r="A122" s="521"/>
      <c r="B122" s="305" t="s">
        <v>87</v>
      </c>
      <c r="C122" s="521"/>
      <c r="D122" s="278">
        <v>0.1</v>
      </c>
      <c r="E122" s="534"/>
      <c r="F122" s="306">
        <v>3</v>
      </c>
      <c r="G122" s="534"/>
      <c r="H122" s="306">
        <v>2</v>
      </c>
      <c r="I122" s="534"/>
      <c r="J122" s="306">
        <v>1</v>
      </c>
      <c r="K122" s="19"/>
      <c r="L122" s="12"/>
      <c r="M122" s="12"/>
      <c r="N122" s="12"/>
      <c r="O122" s="12"/>
      <c r="P122" s="12"/>
      <c r="Q122" s="12"/>
      <c r="R122" s="12"/>
      <c r="S122" s="12"/>
      <c r="T122" s="12"/>
      <c r="U122" s="12"/>
      <c r="V122" s="12"/>
    </row>
    <row r="123" spans="1:22" ht="15.75">
      <c r="A123" s="521"/>
      <c r="B123" s="305" t="s">
        <v>88</v>
      </c>
      <c r="C123" s="521"/>
      <c r="D123" s="278">
        <v>0.15</v>
      </c>
      <c r="E123" s="534"/>
      <c r="F123" s="306">
        <v>4</v>
      </c>
      <c r="G123" s="534"/>
      <c r="H123" s="306">
        <v>2</v>
      </c>
      <c r="I123" s="534"/>
      <c r="J123" s="306">
        <v>1</v>
      </c>
      <c r="K123" s="19"/>
      <c r="L123" s="12"/>
      <c r="M123" s="12"/>
      <c r="N123" s="12"/>
      <c r="O123" s="12"/>
      <c r="P123" s="12"/>
      <c r="Q123" s="12"/>
      <c r="R123" s="12"/>
      <c r="S123" s="12"/>
      <c r="T123" s="12"/>
      <c r="U123" s="12"/>
      <c r="V123" s="12"/>
    </row>
    <row r="124" spans="1:22" ht="15.75">
      <c r="A124" s="521"/>
      <c r="B124" s="305" t="s">
        <v>89</v>
      </c>
      <c r="C124" s="521"/>
      <c r="D124" s="278">
        <v>0.1</v>
      </c>
      <c r="E124" s="534"/>
      <c r="F124" s="306">
        <v>2</v>
      </c>
      <c r="G124" s="534"/>
      <c r="H124" s="306">
        <v>3</v>
      </c>
      <c r="I124" s="534"/>
      <c r="J124" s="306">
        <v>3</v>
      </c>
      <c r="K124" s="19"/>
      <c r="L124" s="12"/>
      <c r="M124" s="12"/>
      <c r="N124" s="12"/>
      <c r="O124" s="12"/>
      <c r="P124" s="12"/>
      <c r="Q124" s="12"/>
      <c r="R124" s="12"/>
      <c r="S124" s="12"/>
      <c r="T124" s="12"/>
      <c r="U124" s="12"/>
      <c r="V124" s="12"/>
    </row>
    <row r="125" spans="1:22" ht="16.5" thickBot="1">
      <c r="A125" s="521"/>
      <c r="B125" s="307" t="s">
        <v>90</v>
      </c>
      <c r="C125" s="521"/>
      <c r="D125" s="308">
        <v>0.1</v>
      </c>
      <c r="E125" s="534"/>
      <c r="F125" s="306">
        <v>4</v>
      </c>
      <c r="G125" s="534"/>
      <c r="H125" s="306">
        <v>3</v>
      </c>
      <c r="I125" s="534"/>
      <c r="J125" s="306">
        <v>3</v>
      </c>
      <c r="K125" s="19"/>
      <c r="L125" s="12"/>
      <c r="M125" s="12"/>
      <c r="N125" s="12"/>
      <c r="O125" s="12"/>
      <c r="P125" s="12"/>
      <c r="Q125" s="12"/>
      <c r="R125" s="12"/>
      <c r="S125" s="12"/>
      <c r="T125" s="12"/>
      <c r="U125" s="12"/>
      <c r="V125" s="12"/>
    </row>
    <row r="126" spans="1:22" ht="16.5" thickBot="1">
      <c r="A126" s="521"/>
      <c r="B126" s="521"/>
      <c r="C126" s="521"/>
      <c r="D126" s="521"/>
      <c r="E126" s="521"/>
      <c r="F126" s="521"/>
      <c r="G126" s="521"/>
      <c r="H126" s="521"/>
      <c r="I126" s="521"/>
      <c r="J126" s="521"/>
      <c r="K126" s="19"/>
      <c r="L126" s="12"/>
      <c r="M126" s="12"/>
      <c r="N126" s="12"/>
      <c r="O126" s="12"/>
      <c r="P126" s="12"/>
      <c r="Q126" s="12"/>
      <c r="R126" s="12"/>
      <c r="S126" s="12"/>
      <c r="T126" s="12"/>
      <c r="U126" s="12"/>
      <c r="V126" s="12"/>
    </row>
    <row r="127" spans="1:22" ht="16.5" thickBot="1">
      <c r="A127" s="521"/>
      <c r="B127" s="521"/>
      <c r="C127" s="521"/>
      <c r="D127" s="451">
        <f>SUM(D114:D125)</f>
        <v>1</v>
      </c>
      <c r="E127" s="521"/>
      <c r="F127" s="521"/>
      <c r="G127" s="521"/>
      <c r="H127" s="521"/>
      <c r="I127" s="521"/>
      <c r="J127" s="521"/>
      <c r="K127" s="19"/>
      <c r="L127" s="12"/>
      <c r="M127" s="12"/>
      <c r="N127" s="12"/>
      <c r="O127" s="12"/>
      <c r="P127" s="12"/>
      <c r="Q127" s="12"/>
      <c r="R127" s="12"/>
      <c r="S127" s="12"/>
      <c r="T127" s="12"/>
      <c r="U127" s="12"/>
      <c r="V127" s="12"/>
    </row>
    <row r="128" spans="1:22" ht="15.75">
      <c r="A128" s="521"/>
      <c r="B128" s="521"/>
      <c r="C128" s="521"/>
      <c r="D128" s="521"/>
      <c r="E128" s="521"/>
      <c r="F128" s="521"/>
      <c r="G128" s="521"/>
      <c r="H128" s="521"/>
      <c r="I128" s="521"/>
      <c r="J128" s="521"/>
      <c r="K128" s="19"/>
      <c r="L128" s="12"/>
      <c r="M128" s="12"/>
      <c r="N128" s="12"/>
      <c r="O128" s="12"/>
      <c r="P128" s="12"/>
      <c r="Q128" s="12"/>
      <c r="R128" s="12"/>
      <c r="S128" s="12"/>
      <c r="T128" s="12"/>
      <c r="U128" s="12"/>
      <c r="V128" s="12"/>
    </row>
    <row r="129" spans="1:22" ht="15.75">
      <c r="A129" s="19"/>
      <c r="B129" s="19"/>
      <c r="C129" s="19"/>
      <c r="D129" s="19"/>
      <c r="E129" s="19"/>
      <c r="F129" s="19"/>
      <c r="G129" s="19"/>
      <c r="H129" s="19"/>
      <c r="I129" s="19"/>
      <c r="J129" s="19"/>
      <c r="K129" s="19"/>
      <c r="L129" s="12"/>
      <c r="M129" s="12"/>
      <c r="N129" s="12"/>
      <c r="O129" s="12"/>
      <c r="P129" s="12"/>
      <c r="Q129" s="12"/>
      <c r="R129" s="12"/>
      <c r="S129" s="12"/>
      <c r="T129" s="12"/>
      <c r="U129" s="12"/>
      <c r="V129" s="12"/>
    </row>
    <row r="130" spans="1:22" ht="16.5" thickBot="1">
      <c r="A130" s="19"/>
      <c r="B130" s="19"/>
      <c r="C130" s="19"/>
      <c r="D130" s="19"/>
      <c r="E130" s="19"/>
      <c r="F130" s="19"/>
      <c r="G130" s="19"/>
      <c r="H130" s="19"/>
      <c r="I130" s="19"/>
      <c r="J130" s="19"/>
      <c r="K130" s="19"/>
      <c r="L130" s="12"/>
      <c r="M130" s="12"/>
      <c r="N130" s="12"/>
      <c r="O130" s="12"/>
      <c r="P130" s="12"/>
      <c r="Q130" s="12"/>
      <c r="R130" s="12"/>
      <c r="S130" s="12"/>
      <c r="T130" s="12"/>
      <c r="U130" s="12"/>
      <c r="V130" s="12"/>
    </row>
    <row r="131" spans="1:22" ht="26.25" thickBot="1">
      <c r="A131" s="19"/>
      <c r="B131" s="545" t="s">
        <v>91</v>
      </c>
      <c r="C131" s="546"/>
      <c r="D131" s="546"/>
      <c r="E131" s="546"/>
      <c r="F131" s="546"/>
      <c r="G131" s="547"/>
      <c r="H131" s="19"/>
      <c r="I131" s="19"/>
      <c r="J131" s="19"/>
      <c r="K131" s="19"/>
      <c r="L131" s="12"/>
      <c r="M131" s="12"/>
      <c r="N131" s="12"/>
      <c r="O131" s="12"/>
      <c r="P131" s="12"/>
      <c r="Q131" s="12"/>
      <c r="R131" s="12"/>
      <c r="S131" s="12"/>
      <c r="T131" s="12"/>
      <c r="U131" s="12"/>
      <c r="V131" s="12"/>
    </row>
    <row r="132" spans="1:22" ht="16.5" thickBot="1">
      <c r="A132" s="19"/>
      <c r="B132" s="19"/>
      <c r="C132" s="19"/>
      <c r="D132" s="19"/>
      <c r="E132" s="19"/>
      <c r="F132" s="19"/>
      <c r="G132" s="19"/>
      <c r="H132" s="19"/>
      <c r="I132" s="19"/>
      <c r="J132" s="19"/>
      <c r="K132" s="19"/>
      <c r="L132" s="12"/>
      <c r="M132" s="12"/>
      <c r="N132" s="12"/>
      <c r="O132" s="12"/>
      <c r="P132" s="12"/>
      <c r="Q132" s="12"/>
      <c r="R132" s="12"/>
      <c r="S132" s="12"/>
      <c r="T132" s="12"/>
      <c r="U132" s="12"/>
      <c r="V132" s="12"/>
    </row>
    <row r="133" spans="1:22" ht="78.75" customHeight="1" thickBot="1">
      <c r="A133" s="257">
        <v>1</v>
      </c>
      <c r="B133" s="317" t="s">
        <v>92</v>
      </c>
      <c r="C133" s="19"/>
      <c r="D133" s="19"/>
      <c r="E133" s="19"/>
      <c r="F133" s="19"/>
      <c r="G133" s="19"/>
      <c r="H133" s="19"/>
      <c r="I133" s="19"/>
      <c r="J133" s="19"/>
      <c r="K133" s="19"/>
      <c r="L133" s="12"/>
      <c r="M133" s="12"/>
      <c r="N133" s="12"/>
      <c r="O133" s="12"/>
      <c r="P133" s="12"/>
      <c r="Q133" s="12"/>
      <c r="R133" s="12"/>
      <c r="S133" s="12"/>
      <c r="T133" s="12"/>
      <c r="U133" s="12"/>
      <c r="V133" s="12"/>
    </row>
    <row r="134" spans="1:22" ht="16.5" thickBot="1">
      <c r="A134" s="521"/>
      <c r="B134" s="298"/>
      <c r="C134" s="19"/>
      <c r="D134" s="19"/>
      <c r="E134" s="19"/>
      <c r="F134" s="19"/>
      <c r="G134" s="19"/>
      <c r="H134" s="19"/>
      <c r="I134" s="19"/>
      <c r="J134" s="19"/>
      <c r="K134" s="19"/>
      <c r="L134" s="12"/>
      <c r="M134" s="12"/>
      <c r="N134" s="12"/>
      <c r="O134" s="12"/>
      <c r="P134" s="12"/>
      <c r="Q134" s="12"/>
      <c r="R134" s="12"/>
      <c r="S134" s="12"/>
      <c r="T134" s="12"/>
      <c r="U134" s="12"/>
      <c r="V134" s="12"/>
    </row>
    <row r="135" spans="1:22" ht="46.5" customHeight="1" thickBot="1">
      <c r="A135" s="257">
        <v>2</v>
      </c>
      <c r="B135" s="310" t="s">
        <v>93</v>
      </c>
      <c r="C135" s="19"/>
      <c r="D135" s="19"/>
      <c r="E135" s="19"/>
      <c r="F135" s="19"/>
      <c r="G135" s="19"/>
      <c r="H135" s="19"/>
      <c r="I135" s="19"/>
      <c r="J135" s="19"/>
      <c r="K135" s="19"/>
      <c r="L135" s="12"/>
      <c r="M135" s="12"/>
      <c r="N135" s="12"/>
      <c r="O135" s="12"/>
      <c r="P135" s="12"/>
      <c r="Q135" s="12"/>
      <c r="R135" s="12"/>
      <c r="S135" s="12"/>
      <c r="T135" s="12"/>
      <c r="U135" s="12"/>
      <c r="V135" s="12"/>
    </row>
    <row r="136" spans="1:22" ht="16.5" thickBot="1">
      <c r="A136" s="521"/>
      <c r="B136" s="298"/>
      <c r="C136" s="19"/>
      <c r="D136" s="19"/>
      <c r="E136" s="19"/>
      <c r="F136" s="19"/>
      <c r="G136" s="19"/>
      <c r="H136" s="19"/>
      <c r="I136" s="19"/>
      <c r="J136" s="19"/>
      <c r="K136" s="19"/>
      <c r="L136" s="12"/>
      <c r="M136" s="12"/>
      <c r="N136" s="12"/>
      <c r="O136" s="12"/>
      <c r="P136" s="12"/>
      <c r="Q136" s="12"/>
      <c r="R136" s="12"/>
      <c r="S136" s="12"/>
      <c r="T136" s="12"/>
      <c r="U136" s="12"/>
      <c r="V136" s="12"/>
    </row>
    <row r="137" spans="1:22" ht="126" customHeight="1" thickBot="1">
      <c r="A137" s="257">
        <v>3</v>
      </c>
      <c r="B137" s="310" t="s">
        <v>94</v>
      </c>
      <c r="C137" s="19"/>
      <c r="D137" s="19"/>
      <c r="E137" s="19"/>
      <c r="F137" s="19"/>
      <c r="G137" s="19"/>
      <c r="H137" s="19"/>
      <c r="I137" s="19"/>
      <c r="J137" s="19"/>
      <c r="K137" s="19"/>
      <c r="L137" s="12"/>
      <c r="M137" s="12"/>
      <c r="N137" s="12"/>
      <c r="O137" s="12"/>
      <c r="P137" s="12"/>
      <c r="Q137" s="12"/>
      <c r="R137" s="12"/>
      <c r="S137" s="12"/>
      <c r="T137" s="12"/>
      <c r="U137" s="12"/>
      <c r="V137" s="12"/>
    </row>
    <row r="138" spans="1:22" ht="16.5" thickBot="1">
      <c r="A138" s="19"/>
      <c r="B138" s="4"/>
      <c r="C138" s="19"/>
      <c r="D138" s="19"/>
      <c r="E138" s="19"/>
      <c r="F138" s="19"/>
      <c r="G138" s="19"/>
      <c r="H138" s="19"/>
      <c r="I138" s="19"/>
      <c r="J138" s="19"/>
      <c r="K138" s="19"/>
      <c r="L138" s="12"/>
      <c r="M138" s="12"/>
      <c r="N138" s="12"/>
      <c r="O138" s="12"/>
      <c r="P138" s="12"/>
      <c r="Q138" s="12"/>
      <c r="R138" s="12"/>
      <c r="S138" s="12"/>
      <c r="T138" s="12"/>
      <c r="U138" s="12"/>
      <c r="V138" s="12"/>
    </row>
    <row r="139" spans="1:22" ht="110.25" customHeight="1" thickBot="1">
      <c r="A139" s="257">
        <v>4</v>
      </c>
      <c r="B139" s="310" t="s">
        <v>95</v>
      </c>
      <c r="C139" s="521"/>
      <c r="D139" s="521"/>
      <c r="E139" s="521"/>
      <c r="F139" s="521"/>
      <c r="G139" s="521"/>
      <c r="H139" s="521"/>
      <c r="I139" s="521"/>
      <c r="J139" s="521"/>
      <c r="K139" s="19"/>
      <c r="L139" s="12"/>
      <c r="M139" s="12"/>
      <c r="N139" s="12"/>
      <c r="O139" s="12"/>
      <c r="P139" s="12"/>
      <c r="Q139" s="12"/>
      <c r="R139" s="12"/>
      <c r="S139" s="12"/>
      <c r="T139" s="12"/>
      <c r="U139" s="12"/>
      <c r="V139" s="12"/>
    </row>
    <row r="140" spans="1:22" ht="16.5" thickBot="1">
      <c r="A140" s="521"/>
      <c r="B140" s="521"/>
      <c r="C140" s="521"/>
      <c r="D140" s="521"/>
      <c r="E140" s="521"/>
      <c r="F140" s="521"/>
      <c r="G140" s="521"/>
      <c r="H140" s="521"/>
      <c r="I140" s="521"/>
      <c r="J140" s="521"/>
      <c r="K140" s="19"/>
      <c r="L140" s="12"/>
      <c r="M140" s="12"/>
      <c r="N140" s="12"/>
      <c r="O140" s="12"/>
      <c r="P140" s="12"/>
      <c r="Q140" s="12"/>
      <c r="R140" s="12"/>
      <c r="S140" s="12"/>
      <c r="T140" s="12"/>
      <c r="U140" s="12"/>
      <c r="V140" s="12"/>
    </row>
    <row r="141" spans="1:22" ht="47.1" customHeight="1" thickBot="1">
      <c r="A141" s="257">
        <v>5</v>
      </c>
      <c r="B141" s="310" t="s">
        <v>96</v>
      </c>
      <c r="C141" s="521"/>
      <c r="D141" s="521"/>
      <c r="E141" s="521"/>
      <c r="F141" s="521"/>
      <c r="G141" s="521"/>
      <c r="H141" s="521"/>
      <c r="I141" s="521"/>
      <c r="J141" s="521"/>
      <c r="K141" s="19"/>
      <c r="L141" s="12"/>
      <c r="M141" s="12"/>
      <c r="N141" s="12"/>
      <c r="O141" s="12"/>
      <c r="P141" s="12"/>
      <c r="Q141" s="12"/>
      <c r="R141" s="12"/>
      <c r="S141" s="12"/>
      <c r="T141" s="12"/>
      <c r="U141" s="12"/>
      <c r="V141" s="12"/>
    </row>
    <row r="142" spans="1:22" ht="16.5" thickBot="1">
      <c r="A142" s="521"/>
      <c r="B142" s="521"/>
      <c r="C142" s="521"/>
      <c r="D142" s="521"/>
      <c r="E142" s="521"/>
      <c r="F142" s="521"/>
      <c r="G142" s="521"/>
      <c r="H142" s="521"/>
      <c r="I142" s="521"/>
      <c r="J142" s="521"/>
      <c r="K142" s="19"/>
      <c r="L142" s="12"/>
      <c r="M142" s="12"/>
      <c r="N142" s="12"/>
      <c r="O142" s="12"/>
      <c r="P142" s="12"/>
      <c r="Q142" s="12"/>
      <c r="R142" s="12"/>
      <c r="S142" s="12"/>
      <c r="T142" s="12"/>
      <c r="U142" s="12"/>
      <c r="V142" s="12"/>
    </row>
    <row r="143" spans="1:22" ht="60.75" thickBot="1">
      <c r="A143" s="521"/>
      <c r="B143" s="311" t="s">
        <v>97</v>
      </c>
      <c r="C143" s="521"/>
      <c r="D143" s="312" t="s">
        <v>98</v>
      </c>
      <c r="E143" s="521"/>
      <c r="F143" s="312" t="s">
        <v>99</v>
      </c>
      <c r="G143" s="521"/>
      <c r="H143" s="312" t="s">
        <v>100</v>
      </c>
      <c r="I143" s="521"/>
      <c r="J143" s="312" t="s">
        <v>101</v>
      </c>
      <c r="K143" s="19"/>
      <c r="L143" s="12"/>
      <c r="M143" s="12"/>
      <c r="N143" s="12"/>
      <c r="O143" s="12"/>
      <c r="P143" s="12"/>
      <c r="Q143" s="12"/>
      <c r="R143" s="12"/>
      <c r="S143" s="12"/>
      <c r="T143" s="12"/>
      <c r="U143" s="12"/>
      <c r="V143" s="12"/>
    </row>
    <row r="144" spans="1:22" ht="15.75">
      <c r="A144" s="19"/>
      <c r="B144" s="521"/>
      <c r="C144" s="521"/>
      <c r="D144" s="521"/>
      <c r="E144" s="521"/>
      <c r="F144" s="521"/>
      <c r="G144" s="521"/>
      <c r="H144" s="521"/>
      <c r="I144" s="521"/>
      <c r="J144" s="521"/>
      <c r="K144" s="19"/>
      <c r="L144" s="12"/>
      <c r="M144" s="12"/>
      <c r="N144" s="12"/>
      <c r="O144" s="12"/>
      <c r="P144" s="12"/>
      <c r="Q144" s="12"/>
      <c r="R144" s="12"/>
      <c r="S144" s="12"/>
      <c r="T144" s="12"/>
      <c r="U144" s="12"/>
      <c r="V144" s="12"/>
    </row>
    <row r="145" spans="1:22" ht="15.75">
      <c r="A145" s="19"/>
      <c r="B145" s="313" t="s">
        <v>102</v>
      </c>
      <c r="C145" s="521"/>
      <c r="D145" s="517">
        <v>39338</v>
      </c>
      <c r="E145" s="534"/>
      <c r="F145" s="518">
        <v>39338</v>
      </c>
      <c r="G145" s="534"/>
      <c r="H145" s="315">
        <v>0.04</v>
      </c>
      <c r="I145" s="534"/>
      <c r="J145" s="316">
        <f>D145/F145</f>
        <v>1</v>
      </c>
      <c r="K145" s="19"/>
      <c r="L145" s="12"/>
      <c r="M145" s="12"/>
      <c r="N145" s="12"/>
      <c r="O145" s="12"/>
      <c r="P145" s="12"/>
      <c r="Q145" s="12"/>
      <c r="R145" s="12"/>
      <c r="S145" s="12"/>
      <c r="T145" s="12"/>
      <c r="U145" s="12"/>
      <c r="V145" s="12"/>
    </row>
    <row r="146" spans="1:22" ht="15.75">
      <c r="A146" s="19"/>
      <c r="B146" s="313" t="s">
        <v>103</v>
      </c>
      <c r="C146" s="521"/>
      <c r="D146" s="517">
        <v>37390</v>
      </c>
      <c r="E146" s="534"/>
      <c r="F146" s="518">
        <v>37390</v>
      </c>
      <c r="G146" s="534"/>
      <c r="H146" s="315">
        <v>3.4000000000000002E-2</v>
      </c>
      <c r="I146" s="534"/>
      <c r="J146" s="316">
        <f t="shared" ref="J146:J149" si="0">D146/F146</f>
        <v>1</v>
      </c>
      <c r="K146" s="19"/>
      <c r="L146" s="12"/>
      <c r="M146" s="12"/>
      <c r="N146" s="12"/>
      <c r="O146" s="12"/>
      <c r="P146" s="12"/>
      <c r="Q146" s="12"/>
      <c r="R146" s="12"/>
      <c r="S146" s="12"/>
      <c r="T146" s="12"/>
      <c r="U146" s="12"/>
      <c r="V146" s="12"/>
    </row>
    <row r="147" spans="1:22" ht="15.75">
      <c r="A147" s="19"/>
      <c r="B147" s="313" t="s">
        <v>104</v>
      </c>
      <c r="C147" s="521"/>
      <c r="D147" s="517">
        <v>33497</v>
      </c>
      <c r="E147" s="534"/>
      <c r="F147" s="518">
        <v>33497</v>
      </c>
      <c r="G147" s="534"/>
      <c r="H147" s="315">
        <v>2.3E-2</v>
      </c>
      <c r="I147" s="534"/>
      <c r="J147" s="316">
        <f t="shared" si="0"/>
        <v>1</v>
      </c>
      <c r="K147" s="19"/>
      <c r="L147" s="12"/>
      <c r="M147" s="12"/>
      <c r="N147" s="12"/>
      <c r="O147" s="12"/>
      <c r="P147" s="12"/>
      <c r="Q147" s="12"/>
      <c r="R147" s="12"/>
      <c r="S147" s="12"/>
      <c r="T147" s="12"/>
      <c r="U147" s="12"/>
      <c r="V147" s="12"/>
    </row>
    <row r="148" spans="1:22" ht="15.75">
      <c r="A148" s="19"/>
      <c r="B148" s="313"/>
      <c r="C148" s="521"/>
      <c r="D148" s="314"/>
      <c r="E148" s="534"/>
      <c r="F148" s="314"/>
      <c r="G148" s="534"/>
      <c r="H148" s="315"/>
      <c r="I148" s="534"/>
      <c r="J148" s="316" t="e">
        <f t="shared" si="0"/>
        <v>#DIV/0!</v>
      </c>
      <c r="K148" s="19"/>
      <c r="L148" s="12"/>
      <c r="M148" s="12"/>
      <c r="N148" s="12"/>
      <c r="O148" s="12"/>
      <c r="P148" s="12"/>
      <c r="Q148" s="12"/>
      <c r="R148" s="12"/>
      <c r="S148" s="12"/>
      <c r="T148" s="12"/>
      <c r="U148" s="12"/>
      <c r="V148" s="12"/>
    </row>
    <row r="149" spans="1:22" ht="15.75">
      <c r="A149" s="19"/>
      <c r="B149" s="313"/>
      <c r="C149" s="521"/>
      <c r="D149" s="314"/>
      <c r="E149" s="534"/>
      <c r="F149" s="314"/>
      <c r="G149" s="534"/>
      <c r="H149" s="315"/>
      <c r="I149" s="534"/>
      <c r="J149" s="316" t="e">
        <f t="shared" si="0"/>
        <v>#DIV/0!</v>
      </c>
      <c r="K149" s="19"/>
      <c r="L149" s="12"/>
      <c r="M149" s="12"/>
      <c r="N149" s="12"/>
      <c r="O149" s="12"/>
      <c r="P149" s="12"/>
      <c r="Q149" s="12"/>
      <c r="R149" s="12"/>
      <c r="S149" s="12"/>
      <c r="T149" s="12"/>
      <c r="U149" s="12"/>
      <c r="V149" s="12"/>
    </row>
    <row r="150" spans="1:22" ht="15.75">
      <c r="A150" s="19"/>
      <c r="B150" s="19"/>
      <c r="C150" s="19"/>
      <c r="D150" s="19"/>
      <c r="E150" s="19"/>
      <c r="F150" s="19"/>
      <c r="G150" s="19"/>
      <c r="H150" s="19"/>
      <c r="I150" s="19"/>
      <c r="J150" s="19"/>
      <c r="K150" s="19"/>
      <c r="L150" s="12"/>
      <c r="M150" s="12"/>
      <c r="N150" s="12"/>
      <c r="O150" s="12"/>
      <c r="P150" s="12"/>
      <c r="Q150" s="12"/>
      <c r="R150" s="12"/>
      <c r="S150" s="12"/>
      <c r="T150" s="12"/>
      <c r="U150" s="12"/>
      <c r="V150" s="12"/>
    </row>
    <row r="151" spans="1:22" ht="15.75">
      <c r="A151" s="19"/>
      <c r="B151" s="19"/>
      <c r="C151" s="19"/>
      <c r="D151" s="28"/>
      <c r="E151" s="19"/>
      <c r="F151" s="28"/>
      <c r="G151" s="19"/>
      <c r="H151" s="28"/>
      <c r="I151" s="19"/>
      <c r="J151" s="28"/>
      <c r="K151" s="19"/>
      <c r="L151" s="12"/>
      <c r="M151" s="12"/>
      <c r="N151" s="12"/>
      <c r="O151" s="12"/>
      <c r="P151" s="12"/>
      <c r="Q151" s="12"/>
      <c r="R151" s="12"/>
      <c r="S151" s="12"/>
      <c r="T151" s="12"/>
      <c r="U151" s="12"/>
      <c r="V151" s="12"/>
    </row>
    <row r="152" spans="1:22" ht="15.75">
      <c r="A152" s="19"/>
      <c r="B152" s="19"/>
      <c r="C152" s="19"/>
      <c r="D152" s="19"/>
      <c r="E152" s="19"/>
      <c r="F152" s="19"/>
      <c r="G152" s="19"/>
      <c r="H152" s="19"/>
      <c r="I152" s="19"/>
      <c r="J152" s="19"/>
      <c r="K152" s="19"/>
      <c r="L152" s="12"/>
      <c r="M152" s="12"/>
      <c r="N152" s="12"/>
      <c r="O152" s="12"/>
      <c r="P152" s="12"/>
      <c r="Q152" s="12"/>
      <c r="R152" s="12"/>
      <c r="S152" s="12"/>
      <c r="T152" s="12"/>
      <c r="U152" s="12"/>
      <c r="V152" s="12"/>
    </row>
    <row r="153" spans="1:22" ht="15.75">
      <c r="A153" s="21"/>
      <c r="B153" s="21"/>
      <c r="C153" s="21"/>
      <c r="D153" s="21"/>
      <c r="E153" s="21"/>
      <c r="F153" s="21"/>
      <c r="G153" s="21"/>
      <c r="H153" s="21"/>
      <c r="I153" s="21"/>
      <c r="J153" s="29"/>
      <c r="K153" s="21"/>
      <c r="L153" s="12"/>
      <c r="M153" s="12"/>
      <c r="N153" s="12"/>
      <c r="O153" s="12"/>
      <c r="P153" s="12"/>
      <c r="Q153" s="12"/>
      <c r="R153" s="12"/>
      <c r="S153" s="12"/>
      <c r="T153" s="12"/>
      <c r="U153" s="12"/>
      <c r="V153" s="12"/>
    </row>
    <row r="154" spans="1:22" ht="16.5" thickBot="1">
      <c r="A154" s="21"/>
      <c r="B154" s="21"/>
      <c r="C154" s="21"/>
      <c r="D154" s="21"/>
      <c r="E154" s="21"/>
      <c r="F154" s="21"/>
      <c r="G154" s="21"/>
      <c r="H154" s="21"/>
      <c r="I154" s="21"/>
      <c r="J154" s="29"/>
      <c r="K154" s="21"/>
      <c r="L154" s="12"/>
      <c r="M154" s="12"/>
      <c r="N154" s="12"/>
      <c r="O154" s="12"/>
      <c r="P154" s="12"/>
      <c r="Q154" s="12"/>
      <c r="R154" s="12"/>
      <c r="S154" s="12"/>
      <c r="T154" s="12"/>
      <c r="U154" s="12"/>
      <c r="V154" s="12"/>
    </row>
    <row r="155" spans="1:22" ht="26.25" thickBot="1">
      <c r="A155" s="19"/>
      <c r="B155" s="545" t="s">
        <v>105</v>
      </c>
      <c r="C155" s="546"/>
      <c r="D155" s="546"/>
      <c r="E155" s="546"/>
      <c r="F155" s="546"/>
      <c r="G155" s="547"/>
      <c r="H155" s="21"/>
      <c r="I155" s="21"/>
      <c r="J155" s="29"/>
      <c r="K155" s="21"/>
      <c r="L155" s="12"/>
      <c r="M155" s="12"/>
      <c r="N155" s="12"/>
      <c r="O155" s="12"/>
      <c r="P155" s="12"/>
      <c r="Q155" s="12"/>
      <c r="R155" s="12"/>
      <c r="S155" s="12"/>
      <c r="T155" s="12"/>
      <c r="U155" s="12"/>
      <c r="V155" s="12"/>
    </row>
    <row r="156" spans="1:22" ht="16.5" thickBot="1">
      <c r="A156" s="19"/>
      <c r="B156" s="19"/>
      <c r="C156" s="19"/>
      <c r="D156" s="19"/>
      <c r="E156" s="19"/>
      <c r="F156" s="19"/>
      <c r="G156" s="19"/>
      <c r="H156" s="21"/>
      <c r="I156" s="21"/>
      <c r="J156" s="29"/>
      <c r="K156" s="21"/>
      <c r="L156" s="12"/>
      <c r="M156" s="12"/>
      <c r="N156" s="12"/>
      <c r="O156" s="12"/>
      <c r="P156" s="12"/>
      <c r="Q156" s="12"/>
      <c r="R156" s="12"/>
      <c r="S156" s="12"/>
      <c r="T156" s="12"/>
      <c r="U156" s="12"/>
      <c r="V156" s="12"/>
    </row>
    <row r="157" spans="1:22" ht="49.5" customHeight="1" thickBot="1">
      <c r="A157" s="257">
        <v>1</v>
      </c>
      <c r="B157" s="317" t="s">
        <v>106</v>
      </c>
      <c r="C157" s="521"/>
      <c r="D157" s="521"/>
      <c r="E157" s="521"/>
      <c r="F157" s="521"/>
      <c r="G157" s="521"/>
      <c r="H157" s="21"/>
      <c r="I157" s="21"/>
      <c r="J157" s="29"/>
      <c r="K157" s="21"/>
      <c r="L157" s="12"/>
      <c r="M157" s="12"/>
      <c r="N157" s="12"/>
      <c r="O157" s="12"/>
      <c r="P157" s="12"/>
      <c r="Q157" s="12"/>
      <c r="R157" s="12"/>
      <c r="S157" s="12"/>
      <c r="T157" s="12"/>
      <c r="U157" s="12"/>
      <c r="V157" s="12"/>
    </row>
    <row r="158" spans="1:22" ht="16.5" thickBot="1">
      <c r="A158" s="521"/>
      <c r="B158" s="298"/>
      <c r="C158" s="521"/>
      <c r="D158" s="521"/>
      <c r="E158" s="521"/>
      <c r="F158" s="521"/>
      <c r="G158" s="521"/>
      <c r="H158" s="21"/>
      <c r="I158" s="21"/>
      <c r="J158" s="21"/>
      <c r="K158" s="21"/>
      <c r="L158" s="12"/>
      <c r="M158" s="12"/>
      <c r="N158" s="12"/>
      <c r="O158" s="12"/>
      <c r="P158" s="12"/>
      <c r="Q158" s="12"/>
      <c r="R158" s="12"/>
      <c r="S158" s="12"/>
      <c r="T158" s="12"/>
      <c r="U158" s="12"/>
      <c r="V158" s="12"/>
    </row>
    <row r="159" spans="1:22" ht="20.25" customHeight="1" thickBot="1">
      <c r="A159" s="257">
        <v>2</v>
      </c>
      <c r="B159" s="310" t="s">
        <v>107</v>
      </c>
      <c r="C159" s="521"/>
      <c r="D159" s="521"/>
      <c r="E159" s="521"/>
      <c r="F159" s="521"/>
      <c r="G159" s="521"/>
      <c r="H159" s="21"/>
      <c r="I159" s="21"/>
      <c r="J159" s="21"/>
      <c r="K159" s="21"/>
      <c r="L159" s="12"/>
      <c r="M159" s="12"/>
      <c r="N159" s="12"/>
      <c r="O159" s="12"/>
      <c r="P159" s="12"/>
      <c r="Q159" s="12"/>
      <c r="R159" s="12"/>
      <c r="S159" s="12"/>
      <c r="T159" s="12"/>
      <c r="U159" s="12"/>
      <c r="V159" s="12"/>
    </row>
    <row r="160" spans="1:22" ht="16.5" thickBot="1">
      <c r="A160" s="521"/>
      <c r="B160" s="298"/>
      <c r="C160" s="521"/>
      <c r="D160" s="521"/>
      <c r="E160" s="521"/>
      <c r="F160" s="521"/>
      <c r="G160" s="521"/>
      <c r="H160" s="19"/>
      <c r="I160" s="19"/>
      <c r="J160" s="19"/>
      <c r="K160" s="19"/>
      <c r="L160" s="12"/>
      <c r="M160" s="12"/>
      <c r="N160" s="12"/>
      <c r="O160" s="12"/>
      <c r="P160" s="12"/>
      <c r="Q160" s="12"/>
      <c r="R160" s="12"/>
      <c r="S160" s="12"/>
      <c r="T160" s="12"/>
      <c r="U160" s="12"/>
      <c r="V160" s="12"/>
    </row>
    <row r="161" spans="1:22" ht="16.5" thickBot="1">
      <c r="A161" s="257">
        <v>3</v>
      </c>
      <c r="B161" s="310" t="s">
        <v>108</v>
      </c>
      <c r="C161" s="521"/>
      <c r="D161" s="521"/>
      <c r="E161" s="521"/>
      <c r="F161" s="521"/>
      <c r="G161" s="521"/>
      <c r="H161" s="19"/>
      <c r="I161" s="19"/>
      <c r="J161" s="19"/>
      <c r="K161" s="19"/>
      <c r="L161" s="12"/>
      <c r="M161" s="12"/>
      <c r="N161" s="12"/>
      <c r="O161" s="12"/>
      <c r="P161" s="12"/>
      <c r="Q161" s="12"/>
      <c r="R161" s="12"/>
      <c r="S161" s="12"/>
      <c r="T161" s="12"/>
      <c r="U161" s="12"/>
      <c r="V161" s="12"/>
    </row>
    <row r="162" spans="1:22" ht="16.5" thickBot="1">
      <c r="A162" s="521"/>
      <c r="B162" s="256"/>
      <c r="C162" s="521"/>
      <c r="D162" s="521"/>
      <c r="E162" s="521"/>
      <c r="F162" s="521"/>
      <c r="G162" s="521"/>
      <c r="H162" s="19"/>
      <c r="I162" s="19"/>
      <c r="J162" s="19"/>
      <c r="K162" s="19"/>
      <c r="L162" s="12"/>
      <c r="M162" s="12"/>
      <c r="N162" s="12"/>
      <c r="O162" s="12"/>
      <c r="P162" s="12"/>
      <c r="Q162" s="12"/>
      <c r="R162" s="12"/>
      <c r="S162" s="12"/>
      <c r="T162" s="12"/>
      <c r="U162" s="12"/>
      <c r="V162" s="12"/>
    </row>
    <row r="163" spans="1:22" ht="16.5" thickBot="1">
      <c r="A163" s="257">
        <v>4</v>
      </c>
      <c r="B163" s="309" t="s">
        <v>109</v>
      </c>
      <c r="C163" s="521"/>
      <c r="D163" s="521"/>
      <c r="E163" s="521"/>
      <c r="F163" s="521"/>
      <c r="G163" s="521"/>
      <c r="H163" s="19"/>
      <c r="I163" s="19"/>
      <c r="J163" s="19"/>
      <c r="K163" s="19"/>
      <c r="L163" s="12"/>
      <c r="M163" s="12"/>
      <c r="N163" s="12"/>
      <c r="O163" s="12"/>
      <c r="P163" s="12"/>
      <c r="Q163" s="12"/>
      <c r="R163" s="12"/>
      <c r="S163" s="12"/>
      <c r="T163" s="12"/>
      <c r="U163" s="12"/>
      <c r="V163" s="12"/>
    </row>
    <row r="164" spans="1:22" ht="15.75">
      <c r="A164" s="521"/>
      <c r="B164" s="521"/>
      <c r="C164" s="256"/>
      <c r="D164" s="521"/>
      <c r="E164" s="521"/>
      <c r="F164" s="521"/>
      <c r="G164" s="521"/>
      <c r="H164" s="19"/>
      <c r="I164" s="19"/>
      <c r="J164" s="19"/>
      <c r="K164" s="19"/>
      <c r="L164" s="12"/>
      <c r="M164" s="12"/>
      <c r="N164" s="12"/>
      <c r="O164" s="12"/>
      <c r="P164" s="12"/>
      <c r="Q164" s="12"/>
      <c r="R164" s="12"/>
      <c r="S164" s="12"/>
      <c r="T164" s="12"/>
      <c r="U164" s="12"/>
      <c r="V164" s="12"/>
    </row>
    <row r="165" spans="1:22" ht="16.5" thickBot="1">
      <c r="A165" s="318"/>
      <c r="B165" s="319"/>
      <c r="C165" s="521"/>
      <c r="D165" s="521"/>
      <c r="E165" s="521"/>
      <c r="F165" s="521"/>
      <c r="G165" s="521"/>
      <c r="H165" s="19"/>
      <c r="I165" s="19"/>
      <c r="J165" s="19"/>
      <c r="K165" s="19"/>
      <c r="L165" s="12"/>
      <c r="M165" s="12"/>
      <c r="N165" s="12"/>
      <c r="O165" s="12"/>
      <c r="P165" s="12"/>
      <c r="Q165" s="12"/>
      <c r="R165" s="12"/>
      <c r="S165" s="12"/>
      <c r="T165" s="12"/>
      <c r="U165" s="12"/>
      <c r="V165" s="12"/>
    </row>
    <row r="166" spans="1:22" ht="16.5" thickBot="1">
      <c r="A166" s="320"/>
      <c r="B166" s="285" t="s">
        <v>110</v>
      </c>
      <c r="C166" s="521"/>
      <c r="D166" s="521"/>
      <c r="E166" s="521"/>
      <c r="F166" s="521"/>
      <c r="G166" s="521"/>
      <c r="H166" s="19"/>
      <c r="I166" s="19"/>
      <c r="J166" s="19"/>
      <c r="K166" s="19"/>
      <c r="L166" s="12"/>
      <c r="M166" s="12"/>
      <c r="N166" s="12"/>
      <c r="O166" s="12"/>
      <c r="P166" s="12"/>
      <c r="Q166" s="12"/>
      <c r="R166" s="12"/>
      <c r="S166" s="12"/>
      <c r="T166" s="12"/>
      <c r="U166" s="12"/>
      <c r="V166" s="12"/>
    </row>
    <row r="167" spans="1:22" ht="16.5" thickBot="1">
      <c r="A167" s="320"/>
      <c r="B167" s="320"/>
      <c r="C167" s="521"/>
      <c r="D167" s="19"/>
      <c r="E167" s="19"/>
      <c r="F167" s="19"/>
      <c r="G167" s="521"/>
      <c r="H167" s="19"/>
      <c r="I167" s="19"/>
      <c r="J167" s="19"/>
      <c r="K167" s="19"/>
      <c r="L167" s="12"/>
      <c r="M167" s="12"/>
      <c r="N167" s="12"/>
      <c r="O167" s="12"/>
      <c r="P167" s="12"/>
      <c r="Q167" s="12"/>
      <c r="R167" s="12"/>
      <c r="S167" s="12"/>
      <c r="T167" s="12"/>
      <c r="U167" s="12"/>
      <c r="V167" s="12"/>
    </row>
    <row r="168" spans="1:22" ht="16.5" thickBot="1">
      <c r="A168" s="320"/>
      <c r="B168" s="321" t="s">
        <v>111</v>
      </c>
      <c r="C168" s="521"/>
      <c r="D168" s="521"/>
      <c r="E168" s="521"/>
      <c r="F168" s="521"/>
      <c r="G168" s="521"/>
      <c r="H168" s="19"/>
      <c r="I168" s="19"/>
      <c r="J168" s="19"/>
      <c r="K168" s="19"/>
      <c r="L168" s="12"/>
      <c r="M168" s="12"/>
      <c r="N168" s="12"/>
      <c r="O168" s="12"/>
      <c r="P168" s="12"/>
      <c r="Q168" s="12"/>
      <c r="R168" s="12"/>
      <c r="S168" s="12"/>
      <c r="T168" s="12"/>
      <c r="U168" s="12"/>
      <c r="V168" s="12"/>
    </row>
    <row r="169" spans="1:22" ht="16.5" thickBot="1">
      <c r="A169" s="521"/>
      <c r="B169" s="521"/>
      <c r="C169" s="521"/>
      <c r="D169" s="521"/>
      <c r="E169" s="521"/>
      <c r="F169" s="521"/>
      <c r="G169" s="521"/>
      <c r="H169" s="19"/>
      <c r="I169" s="19"/>
      <c r="J169" s="19"/>
      <c r="K169" s="19"/>
      <c r="L169" s="12"/>
      <c r="M169" s="12"/>
      <c r="N169" s="12"/>
      <c r="O169" s="12"/>
      <c r="P169" s="12"/>
      <c r="Q169" s="12"/>
      <c r="R169" s="12"/>
      <c r="S169" s="12"/>
      <c r="T169" s="12"/>
      <c r="U169" s="12"/>
      <c r="V169" s="12"/>
    </row>
    <row r="170" spans="1:22" ht="60.75" thickBot="1">
      <c r="A170" s="521"/>
      <c r="B170" s="322" t="s">
        <v>112</v>
      </c>
      <c r="C170" s="521"/>
      <c r="D170" s="322" t="s">
        <v>98</v>
      </c>
      <c r="E170" s="528"/>
      <c r="F170" s="322" t="s">
        <v>113</v>
      </c>
      <c r="G170" s="323"/>
      <c r="H170" s="322" t="s">
        <v>114</v>
      </c>
      <c r="I170" s="19"/>
      <c r="J170" s="19"/>
      <c r="K170" s="19"/>
      <c r="L170" s="12"/>
      <c r="M170" s="12"/>
      <c r="N170" s="12"/>
      <c r="O170" s="12"/>
      <c r="P170" s="12"/>
      <c r="Q170" s="12"/>
      <c r="R170" s="12"/>
      <c r="S170" s="12"/>
      <c r="T170" s="12"/>
      <c r="U170" s="12"/>
      <c r="V170" s="12"/>
    </row>
    <row r="171" spans="1:22" ht="15.75">
      <c r="A171" s="521"/>
      <c r="B171" s="521"/>
      <c r="C171" s="521"/>
      <c r="D171" s="19"/>
      <c r="E171" s="528"/>
      <c r="F171" s="521"/>
      <c r="G171" s="521"/>
      <c r="H171" s="521"/>
      <c r="I171" s="19"/>
      <c r="J171" s="19"/>
      <c r="K171" s="19"/>
      <c r="L171" s="12"/>
      <c r="M171" s="12"/>
      <c r="N171" s="12"/>
      <c r="O171" s="12"/>
      <c r="P171" s="12"/>
      <c r="Q171" s="12"/>
      <c r="R171" s="12"/>
      <c r="S171" s="12"/>
      <c r="T171" s="12"/>
      <c r="U171" s="12"/>
      <c r="V171" s="12"/>
    </row>
    <row r="172" spans="1:22" ht="15.75">
      <c r="A172" s="521"/>
      <c r="B172" s="313" t="s">
        <v>102</v>
      </c>
      <c r="C172" s="521"/>
      <c r="D172" s="517">
        <v>39338</v>
      </c>
      <c r="E172" s="528"/>
      <c r="F172" s="371">
        <v>3.2</v>
      </c>
      <c r="G172" s="364"/>
      <c r="H172" s="371">
        <v>3.1</v>
      </c>
      <c r="I172" s="19"/>
      <c r="J172" s="19"/>
      <c r="K172" s="19"/>
      <c r="L172" s="12"/>
      <c r="M172" s="12"/>
      <c r="N172" s="12"/>
      <c r="O172" s="12"/>
      <c r="P172" s="12"/>
      <c r="Q172" s="12"/>
      <c r="R172" s="12"/>
      <c r="S172" s="12"/>
      <c r="T172" s="12"/>
      <c r="U172" s="12"/>
      <c r="V172" s="12"/>
    </row>
    <row r="173" spans="1:22" ht="15.75">
      <c r="A173" s="521"/>
      <c r="B173" s="313" t="s">
        <v>103</v>
      </c>
      <c r="C173" s="521"/>
      <c r="D173" s="517">
        <v>37390</v>
      </c>
      <c r="E173" s="528"/>
      <c r="F173" s="371">
        <v>1.83</v>
      </c>
      <c r="G173" s="364"/>
      <c r="H173" s="371">
        <v>2</v>
      </c>
      <c r="I173" s="19"/>
      <c r="J173" s="19"/>
      <c r="K173" s="19"/>
      <c r="L173" s="12"/>
      <c r="M173" s="12"/>
      <c r="N173" s="12"/>
      <c r="O173" s="12"/>
      <c r="P173" s="12"/>
      <c r="Q173" s="12"/>
      <c r="R173" s="12"/>
      <c r="S173" s="12"/>
      <c r="T173" s="12"/>
      <c r="U173" s="12"/>
      <c r="V173" s="12"/>
    </row>
    <row r="174" spans="1:22" ht="15.75">
      <c r="A174" s="521"/>
      <c r="B174" s="313" t="s">
        <v>104</v>
      </c>
      <c r="C174" s="521"/>
      <c r="D174" s="517">
        <v>33497</v>
      </c>
      <c r="E174" s="528"/>
      <c r="F174" s="371">
        <v>2.89</v>
      </c>
      <c r="G174" s="364"/>
      <c r="H174" s="371">
        <v>3</v>
      </c>
      <c r="I174" s="19"/>
      <c r="J174" s="19"/>
      <c r="K174" s="19"/>
      <c r="L174" s="12"/>
      <c r="M174" s="12"/>
      <c r="N174" s="12"/>
      <c r="O174" s="12"/>
      <c r="P174" s="12"/>
      <c r="Q174" s="12"/>
      <c r="R174" s="12"/>
      <c r="S174" s="12"/>
      <c r="T174" s="12"/>
      <c r="U174" s="12"/>
      <c r="V174" s="12"/>
    </row>
    <row r="175" spans="1:22" ht="15.75">
      <c r="A175" s="521"/>
      <c r="B175" s="313"/>
      <c r="C175" s="521"/>
      <c r="D175" s="371"/>
      <c r="E175" s="528"/>
      <c r="F175" s="371"/>
      <c r="G175" s="364"/>
      <c r="H175" s="371"/>
      <c r="I175" s="19"/>
      <c r="J175" s="19"/>
      <c r="K175" s="19"/>
      <c r="L175" s="12"/>
      <c r="M175" s="12"/>
      <c r="N175" s="12"/>
      <c r="O175" s="12"/>
      <c r="P175" s="12"/>
      <c r="Q175" s="12"/>
      <c r="R175" s="12"/>
      <c r="S175" s="12"/>
      <c r="T175" s="12"/>
      <c r="U175" s="12"/>
      <c r="V175" s="12"/>
    </row>
    <row r="176" spans="1:22" ht="15.75">
      <c r="A176" s="521"/>
      <c r="B176" s="370"/>
      <c r="C176" s="521"/>
      <c r="D176" s="371"/>
      <c r="E176" s="528"/>
      <c r="F176" s="371"/>
      <c r="G176" s="364"/>
      <c r="H176" s="371"/>
      <c r="I176" s="19"/>
      <c r="J176" s="19"/>
      <c r="K176" s="19"/>
      <c r="L176" s="12"/>
      <c r="M176" s="12"/>
      <c r="N176" s="12"/>
      <c r="O176" s="12"/>
      <c r="P176" s="12"/>
      <c r="Q176" s="12"/>
      <c r="R176" s="12"/>
      <c r="S176" s="12"/>
      <c r="T176" s="12"/>
      <c r="U176" s="12"/>
      <c r="V176" s="12"/>
    </row>
    <row r="177" spans="1:22" ht="15.75">
      <c r="A177" s="521"/>
      <c r="B177" s="521"/>
      <c r="C177" s="521"/>
      <c r="D177" s="521"/>
      <c r="E177" s="521"/>
      <c r="F177" s="521"/>
      <c r="G177" s="521"/>
      <c r="H177" s="19"/>
      <c r="I177" s="19"/>
      <c r="J177" s="19"/>
      <c r="K177" s="19"/>
      <c r="L177" s="12"/>
      <c r="M177" s="12"/>
      <c r="N177" s="12"/>
      <c r="O177" s="12"/>
      <c r="P177" s="12"/>
      <c r="Q177" s="12"/>
      <c r="R177" s="12"/>
      <c r="S177" s="12"/>
      <c r="T177" s="12"/>
      <c r="U177" s="12"/>
      <c r="V177" s="12"/>
    </row>
    <row r="178" spans="1:22" ht="15.75">
      <c r="A178" s="521"/>
      <c r="B178" s="521"/>
      <c r="C178" s="521"/>
      <c r="D178" s="521"/>
      <c r="E178" s="521"/>
      <c r="F178" s="521"/>
      <c r="G178" s="521"/>
      <c r="H178" s="19"/>
      <c r="I178" s="19"/>
      <c r="J178" s="19"/>
      <c r="K178" s="19"/>
      <c r="L178" s="12"/>
      <c r="M178" s="12"/>
      <c r="N178" s="12"/>
      <c r="O178" s="12"/>
      <c r="P178" s="12"/>
      <c r="Q178" s="12"/>
      <c r="R178" s="12"/>
      <c r="S178" s="12"/>
      <c r="T178" s="12"/>
      <c r="U178" s="12"/>
      <c r="V178" s="12"/>
    </row>
    <row r="179" spans="1:22" ht="15.75">
      <c r="A179" s="521"/>
      <c r="B179" s="521"/>
      <c r="C179" s="521"/>
      <c r="D179" s="521"/>
      <c r="E179" s="521"/>
      <c r="F179" s="521"/>
      <c r="G179" s="521"/>
      <c r="H179" s="19"/>
      <c r="I179" s="19"/>
      <c r="J179" s="19"/>
      <c r="K179" s="19"/>
      <c r="L179" s="12"/>
      <c r="M179" s="12"/>
      <c r="N179" s="12"/>
      <c r="O179" s="12"/>
      <c r="P179" s="12"/>
      <c r="Q179" s="12"/>
      <c r="R179" s="12"/>
      <c r="S179" s="12"/>
      <c r="T179" s="12"/>
      <c r="U179" s="12"/>
      <c r="V179" s="12"/>
    </row>
    <row r="180" spans="1:22" ht="16.5" thickBot="1">
      <c r="A180" s="19"/>
      <c r="B180" s="19"/>
      <c r="C180" s="19"/>
      <c r="D180" s="19"/>
      <c r="E180" s="19"/>
      <c r="F180" s="19"/>
      <c r="G180" s="19"/>
      <c r="H180" s="19"/>
      <c r="I180" s="19"/>
      <c r="J180" s="19"/>
      <c r="K180" s="19"/>
      <c r="L180" s="12"/>
      <c r="M180" s="12"/>
      <c r="N180" s="12"/>
      <c r="O180" s="12"/>
      <c r="P180" s="12"/>
      <c r="Q180" s="12"/>
      <c r="R180" s="12"/>
      <c r="S180" s="12"/>
      <c r="T180" s="12"/>
      <c r="U180" s="12"/>
      <c r="V180" s="12"/>
    </row>
    <row r="181" spans="1:22" ht="26.25" thickBot="1">
      <c r="A181" s="19"/>
      <c r="B181" s="545" t="s">
        <v>115</v>
      </c>
      <c r="C181" s="546"/>
      <c r="D181" s="546"/>
      <c r="E181" s="546"/>
      <c r="F181" s="546"/>
      <c r="G181" s="547"/>
      <c r="H181" s="19"/>
      <c r="I181" s="19"/>
      <c r="J181" s="19"/>
      <c r="K181" s="19"/>
      <c r="L181" s="12"/>
      <c r="M181" s="12"/>
      <c r="N181" s="12"/>
      <c r="O181" s="12"/>
      <c r="P181" s="12"/>
      <c r="Q181" s="12"/>
      <c r="R181" s="12"/>
      <c r="S181" s="12"/>
      <c r="T181" s="12"/>
      <c r="U181" s="12"/>
      <c r="V181" s="12"/>
    </row>
    <row r="182" spans="1:22" ht="16.5" thickBot="1">
      <c r="A182" s="19"/>
      <c r="B182" s="19"/>
      <c r="C182" s="19"/>
      <c r="D182" s="19"/>
      <c r="E182" s="19"/>
      <c r="F182" s="19"/>
      <c r="G182" s="19"/>
      <c r="H182" s="19"/>
      <c r="I182" s="19"/>
      <c r="J182" s="19"/>
      <c r="K182" s="19"/>
      <c r="L182" s="12"/>
      <c r="M182" s="12"/>
      <c r="N182" s="12"/>
      <c r="O182" s="12"/>
      <c r="P182" s="12"/>
      <c r="Q182" s="12"/>
      <c r="R182" s="12"/>
      <c r="S182" s="12"/>
      <c r="T182" s="12"/>
      <c r="U182" s="12"/>
      <c r="V182" s="12"/>
    </row>
    <row r="183" spans="1:22" ht="33" customHeight="1" thickBot="1">
      <c r="A183" s="257">
        <v>1</v>
      </c>
      <c r="B183" s="309" t="s">
        <v>116</v>
      </c>
      <c r="C183" s="19"/>
      <c r="D183" s="19"/>
      <c r="E183" s="19"/>
      <c r="F183" s="19"/>
      <c r="G183" s="19"/>
      <c r="H183" s="19"/>
      <c r="I183" s="19"/>
      <c r="J183" s="19"/>
      <c r="K183" s="19"/>
      <c r="L183" s="12"/>
      <c r="M183" s="12"/>
      <c r="N183" s="12"/>
      <c r="O183" s="12"/>
      <c r="P183" s="12"/>
      <c r="Q183" s="12"/>
      <c r="R183" s="12"/>
      <c r="S183" s="12"/>
      <c r="T183" s="12"/>
      <c r="U183" s="12"/>
      <c r="V183" s="12"/>
    </row>
    <row r="184" spans="1:22" ht="16.5" thickBot="1">
      <c r="A184" s="521"/>
      <c r="B184" s="324"/>
      <c r="C184" s="19"/>
      <c r="D184" s="19"/>
      <c r="E184" s="19"/>
      <c r="F184" s="19"/>
      <c r="G184" s="19"/>
      <c r="H184" s="19"/>
      <c r="I184" s="19"/>
      <c r="J184" s="19"/>
      <c r="K184" s="19"/>
      <c r="L184" s="12"/>
      <c r="M184" s="12"/>
      <c r="N184" s="12"/>
      <c r="O184" s="12"/>
      <c r="P184" s="12"/>
      <c r="Q184" s="12"/>
      <c r="R184" s="12"/>
      <c r="S184" s="12"/>
      <c r="T184" s="12"/>
      <c r="U184" s="12"/>
      <c r="V184" s="12"/>
    </row>
    <row r="185" spans="1:22" ht="67.5" customHeight="1" thickBot="1">
      <c r="A185" s="257">
        <v>2</v>
      </c>
      <c r="B185" s="310" t="s">
        <v>117</v>
      </c>
      <c r="C185" s="19"/>
      <c r="D185" s="19"/>
      <c r="E185" s="19"/>
      <c r="F185" s="19"/>
      <c r="G185" s="19"/>
      <c r="H185" s="19"/>
      <c r="I185" s="19"/>
      <c r="J185" s="19"/>
      <c r="K185" s="19"/>
      <c r="L185" s="12"/>
      <c r="M185" s="12"/>
      <c r="N185" s="12"/>
      <c r="O185" s="12"/>
      <c r="P185" s="12"/>
      <c r="Q185" s="12"/>
      <c r="R185" s="12"/>
      <c r="S185" s="12"/>
      <c r="T185" s="12"/>
      <c r="U185" s="12"/>
      <c r="V185" s="12"/>
    </row>
    <row r="186" spans="1:22" ht="16.5" thickBot="1">
      <c r="A186" s="521"/>
      <c r="B186" s="325"/>
      <c r="C186" s="19"/>
      <c r="D186" s="19"/>
      <c r="E186" s="19"/>
      <c r="F186" s="19"/>
      <c r="G186" s="19"/>
      <c r="H186" s="19"/>
      <c r="I186" s="19"/>
      <c r="J186" s="19"/>
      <c r="K186" s="19"/>
      <c r="L186" s="12"/>
      <c r="M186" s="12"/>
      <c r="N186" s="12"/>
      <c r="O186" s="12"/>
      <c r="P186" s="12"/>
      <c r="Q186" s="12"/>
      <c r="R186" s="12"/>
      <c r="S186" s="12"/>
      <c r="T186" s="12"/>
      <c r="U186" s="12"/>
      <c r="V186" s="12"/>
    </row>
    <row r="187" spans="1:22" ht="77.25" customHeight="1" thickBot="1">
      <c r="A187" s="257">
        <v>3</v>
      </c>
      <c r="B187" s="310" t="s">
        <v>118</v>
      </c>
      <c r="C187" s="19"/>
      <c r="D187" s="19"/>
      <c r="E187" s="19"/>
      <c r="F187" s="19"/>
      <c r="G187" s="19"/>
      <c r="H187" s="19"/>
      <c r="I187" s="19"/>
      <c r="J187" s="19"/>
      <c r="K187" s="19"/>
      <c r="L187" s="12"/>
      <c r="M187" s="12"/>
      <c r="N187" s="12"/>
      <c r="O187" s="12"/>
      <c r="P187" s="12"/>
      <c r="Q187" s="12"/>
      <c r="R187" s="12"/>
      <c r="S187" s="12"/>
      <c r="T187" s="12"/>
      <c r="U187" s="12"/>
      <c r="V187" s="12"/>
    </row>
    <row r="188" spans="1:22" ht="15.75">
      <c r="A188" s="521"/>
      <c r="B188" s="521"/>
      <c r="C188" s="19"/>
      <c r="D188" s="19"/>
      <c r="E188" s="19"/>
      <c r="F188" s="19"/>
      <c r="G188" s="19"/>
      <c r="H188" s="19"/>
      <c r="I188" s="19"/>
      <c r="J188" s="19"/>
      <c r="K188" s="19"/>
      <c r="L188" s="12"/>
      <c r="M188" s="12"/>
      <c r="N188" s="12"/>
      <c r="O188" s="12"/>
      <c r="P188" s="12"/>
      <c r="Q188" s="12"/>
      <c r="R188" s="12"/>
      <c r="S188" s="12"/>
      <c r="T188" s="12"/>
      <c r="U188" s="12"/>
      <c r="V188" s="12"/>
    </row>
    <row r="189" spans="1:22" ht="15.75">
      <c r="A189" s="521"/>
      <c r="B189" s="326" t="s">
        <v>119</v>
      </c>
      <c r="C189" s="256"/>
      <c r="D189" s="256"/>
      <c r="E189" s="521"/>
      <c r="F189" s="19"/>
      <c r="G189" s="19"/>
      <c r="H189" s="19"/>
      <c r="I189" s="19"/>
      <c r="J189" s="19"/>
      <c r="K189" s="19"/>
      <c r="L189" s="12"/>
      <c r="M189" s="12"/>
      <c r="N189" s="12"/>
      <c r="O189" s="12"/>
      <c r="P189" s="12"/>
      <c r="Q189" s="12"/>
      <c r="R189" s="12"/>
      <c r="S189" s="12"/>
      <c r="T189" s="12"/>
      <c r="U189" s="12"/>
      <c r="V189" s="12"/>
    </row>
    <row r="190" spans="1:22" ht="15.75">
      <c r="A190" s="521"/>
      <c r="B190" s="272" t="s">
        <v>120</v>
      </c>
      <c r="C190" s="256"/>
      <c r="D190" s="256"/>
      <c r="E190" s="521"/>
      <c r="F190" s="19"/>
      <c r="G190" s="19"/>
      <c r="H190" s="19"/>
      <c r="I190" s="19"/>
      <c r="J190" s="19"/>
      <c r="K190" s="19"/>
      <c r="L190" s="12"/>
      <c r="M190" s="12"/>
      <c r="N190" s="12"/>
      <c r="O190" s="12"/>
      <c r="P190" s="12"/>
      <c r="Q190" s="12"/>
      <c r="R190" s="12"/>
      <c r="S190" s="12"/>
      <c r="T190" s="12"/>
      <c r="U190" s="12"/>
      <c r="V190" s="12"/>
    </row>
    <row r="191" spans="1:22" ht="15.75">
      <c r="A191" s="521"/>
      <c r="B191" s="256"/>
      <c r="C191" s="256"/>
      <c r="D191" s="256"/>
      <c r="E191" s="521"/>
      <c r="F191" s="19"/>
      <c r="G191" s="19"/>
      <c r="H191" s="19"/>
      <c r="I191" s="19"/>
      <c r="J191" s="19"/>
      <c r="K191" s="19"/>
      <c r="L191" s="12"/>
      <c r="M191" s="12"/>
      <c r="N191" s="12"/>
      <c r="O191" s="12"/>
      <c r="P191" s="12"/>
      <c r="Q191" s="12"/>
      <c r="R191" s="12"/>
      <c r="S191" s="12"/>
      <c r="T191" s="12"/>
      <c r="U191" s="12"/>
      <c r="V191" s="12"/>
    </row>
    <row r="192" spans="1:22" ht="15.75">
      <c r="A192" s="521"/>
      <c r="B192" s="326" t="s">
        <v>121</v>
      </c>
      <c r="C192" s="256"/>
      <c r="D192" s="256"/>
      <c r="E192" s="521"/>
      <c r="F192" s="19"/>
      <c r="G192" s="19"/>
      <c r="H192" s="19"/>
      <c r="I192" s="19"/>
      <c r="J192" s="19"/>
      <c r="K192" s="19"/>
      <c r="L192" s="12"/>
      <c r="M192" s="12"/>
      <c r="N192" s="12"/>
      <c r="O192" s="12"/>
      <c r="P192" s="12"/>
      <c r="Q192" s="12"/>
      <c r="R192" s="12"/>
      <c r="S192" s="12"/>
      <c r="T192" s="12"/>
      <c r="U192" s="12"/>
      <c r="V192" s="12"/>
    </row>
    <row r="193" spans="1:22" ht="15.75">
      <c r="A193" s="521"/>
      <c r="B193" s="272" t="s">
        <v>122</v>
      </c>
      <c r="C193" s="256"/>
      <c r="D193" s="256"/>
      <c r="E193" s="521"/>
      <c r="F193" s="19"/>
      <c r="G193" s="19"/>
      <c r="H193" s="19"/>
      <c r="I193" s="19"/>
      <c r="J193" s="19"/>
      <c r="K193" s="19"/>
      <c r="L193" s="12"/>
      <c r="M193" s="12"/>
      <c r="N193" s="12"/>
      <c r="O193" s="12"/>
      <c r="P193" s="12"/>
      <c r="Q193" s="12"/>
      <c r="R193" s="12"/>
      <c r="S193" s="12"/>
      <c r="T193" s="12"/>
      <c r="U193" s="12"/>
      <c r="V193" s="12"/>
    </row>
    <row r="194" spans="1:22" ht="16.5" thickBot="1">
      <c r="A194" s="521"/>
      <c r="B194" s="256"/>
      <c r="C194" s="256"/>
      <c r="D194" s="256"/>
      <c r="E194" s="521"/>
      <c r="F194" s="19"/>
      <c r="G194" s="19"/>
      <c r="H194" s="19"/>
      <c r="I194" s="19"/>
      <c r="J194" s="19"/>
      <c r="K194" s="19"/>
      <c r="L194" s="12"/>
      <c r="M194" s="12"/>
      <c r="N194" s="12"/>
      <c r="O194" s="12"/>
      <c r="P194" s="12"/>
      <c r="Q194" s="12"/>
      <c r="R194" s="12"/>
      <c r="S194" s="12"/>
      <c r="T194" s="12"/>
      <c r="U194" s="12"/>
      <c r="V194" s="12"/>
    </row>
    <row r="195" spans="1:22" ht="16.5" thickBot="1">
      <c r="A195" s="521"/>
      <c r="B195" s="285" t="s">
        <v>110</v>
      </c>
      <c r="C195" s="256"/>
      <c r="D195" s="262"/>
      <c r="E195" s="521"/>
      <c r="F195" s="19"/>
      <c r="G195" s="19"/>
      <c r="H195" s="19"/>
      <c r="I195" s="19"/>
      <c r="J195" s="19"/>
      <c r="K195" s="19"/>
      <c r="L195" s="12"/>
      <c r="M195" s="12"/>
      <c r="N195" s="12"/>
      <c r="O195" s="12"/>
      <c r="P195" s="12"/>
      <c r="Q195" s="12"/>
      <c r="R195" s="12"/>
      <c r="S195" s="12"/>
      <c r="T195" s="12"/>
      <c r="U195" s="12"/>
      <c r="V195" s="12"/>
    </row>
    <row r="196" spans="1:22" ht="16.5" thickBot="1">
      <c r="A196" s="521"/>
      <c r="B196" s="320"/>
      <c r="C196" s="262"/>
      <c r="D196" s="262"/>
      <c r="E196" s="521"/>
      <c r="F196" s="19"/>
      <c r="G196" s="19"/>
      <c r="H196" s="19"/>
      <c r="I196" s="19"/>
      <c r="J196" s="19"/>
      <c r="K196" s="19"/>
      <c r="L196" s="12"/>
      <c r="M196" s="12"/>
      <c r="N196" s="12"/>
      <c r="O196" s="12"/>
      <c r="P196" s="12"/>
      <c r="Q196" s="12"/>
      <c r="R196" s="12"/>
      <c r="S196" s="12"/>
      <c r="T196" s="12"/>
      <c r="U196" s="12"/>
      <c r="V196" s="12"/>
    </row>
    <row r="197" spans="1:22" ht="16.5" thickBot="1">
      <c r="A197" s="521"/>
      <c r="B197" s="321" t="s">
        <v>111</v>
      </c>
      <c r="C197" s="262"/>
      <c r="D197" s="262"/>
      <c r="E197" s="521"/>
      <c r="F197" s="19"/>
      <c r="G197" s="19"/>
      <c r="H197" s="19"/>
      <c r="I197" s="19"/>
      <c r="J197" s="19"/>
      <c r="K197" s="19"/>
      <c r="L197" s="12"/>
      <c r="M197" s="12"/>
      <c r="N197" s="12"/>
      <c r="O197" s="12"/>
      <c r="P197" s="12"/>
      <c r="Q197" s="12"/>
      <c r="R197" s="12"/>
      <c r="S197" s="12"/>
      <c r="T197" s="12"/>
      <c r="U197" s="12"/>
      <c r="V197" s="12"/>
    </row>
    <row r="198" spans="1:22" ht="16.5" thickBot="1">
      <c r="A198" s="521"/>
      <c r="B198" s="262"/>
      <c r="C198" s="262"/>
      <c r="D198" s="262"/>
      <c r="E198" s="521"/>
      <c r="F198" s="19"/>
      <c r="G198" s="19"/>
      <c r="H198" s="19"/>
      <c r="I198" s="19"/>
      <c r="J198" s="19"/>
      <c r="K198" s="19"/>
      <c r="L198" s="12"/>
      <c r="M198" s="12"/>
      <c r="N198" s="12"/>
      <c r="O198" s="12"/>
      <c r="P198" s="12"/>
      <c r="Q198" s="12"/>
      <c r="R198" s="12"/>
      <c r="S198" s="12"/>
      <c r="T198" s="12"/>
      <c r="U198" s="12"/>
      <c r="V198" s="12"/>
    </row>
    <row r="199" spans="1:22" ht="16.5" thickBot="1">
      <c r="A199" s="521"/>
      <c r="B199" s="262"/>
      <c r="C199" s="262"/>
      <c r="D199" s="255" t="s">
        <v>123</v>
      </c>
      <c r="E199" s="521"/>
      <c r="F199" s="19"/>
      <c r="G199" s="19"/>
      <c r="H199" s="19"/>
      <c r="I199" s="19"/>
      <c r="J199" s="19"/>
      <c r="K199" s="19"/>
      <c r="L199" s="12"/>
      <c r="M199" s="12"/>
      <c r="N199" s="12"/>
      <c r="O199" s="12"/>
      <c r="P199" s="12"/>
      <c r="Q199" s="12"/>
      <c r="R199" s="12"/>
      <c r="S199" s="12"/>
      <c r="T199" s="12"/>
      <c r="U199" s="12"/>
      <c r="V199" s="12"/>
    </row>
    <row r="200" spans="1:22" ht="16.5" thickBot="1">
      <c r="A200" s="521"/>
      <c r="B200" s="327" t="s">
        <v>124</v>
      </c>
      <c r="C200" s="256"/>
      <c r="D200" s="256"/>
      <c r="E200" s="521"/>
      <c r="F200" s="19"/>
      <c r="G200" s="19"/>
      <c r="H200" s="19"/>
      <c r="I200" s="19"/>
      <c r="J200" s="19"/>
      <c r="K200" s="19"/>
      <c r="L200" s="12"/>
      <c r="M200" s="12"/>
      <c r="N200" s="12"/>
      <c r="O200" s="12"/>
      <c r="P200" s="12"/>
      <c r="Q200" s="12"/>
      <c r="R200" s="12"/>
      <c r="S200" s="12"/>
      <c r="T200" s="12"/>
      <c r="U200" s="12"/>
      <c r="V200" s="12"/>
    </row>
    <row r="201" spans="1:22" ht="16.5" thickBot="1">
      <c r="A201" s="521"/>
      <c r="B201" s="328" t="s">
        <v>125</v>
      </c>
      <c r="C201" s="325"/>
      <c r="D201" s="329">
        <v>7</v>
      </c>
      <c r="E201" s="521"/>
      <c r="F201" s="19"/>
      <c r="G201" s="19"/>
      <c r="H201" s="19"/>
      <c r="I201" s="19"/>
      <c r="J201" s="19"/>
      <c r="K201" s="19"/>
      <c r="L201" s="12"/>
      <c r="M201" s="12"/>
      <c r="N201" s="12"/>
      <c r="O201" s="12"/>
      <c r="P201" s="12"/>
      <c r="Q201" s="12"/>
      <c r="R201" s="12"/>
      <c r="S201" s="12"/>
      <c r="T201" s="12"/>
      <c r="U201" s="12"/>
      <c r="V201" s="12"/>
    </row>
    <row r="202" spans="1:22" ht="16.5" thickBot="1">
      <c r="A202" s="521"/>
      <c r="B202" s="330" t="s">
        <v>126</v>
      </c>
      <c r="C202" s="325"/>
      <c r="D202" s="329">
        <v>4</v>
      </c>
      <c r="E202" s="521"/>
      <c r="F202" s="19"/>
      <c r="G202" s="19"/>
      <c r="H202" s="19"/>
      <c r="I202" s="19"/>
      <c r="J202" s="19"/>
      <c r="K202" s="19"/>
      <c r="L202" s="12"/>
      <c r="M202" s="12"/>
      <c r="N202" s="12"/>
      <c r="O202" s="12"/>
      <c r="P202" s="12"/>
      <c r="Q202" s="12"/>
      <c r="R202" s="12"/>
      <c r="S202" s="12"/>
      <c r="T202" s="12"/>
      <c r="U202" s="12"/>
      <c r="V202" s="12"/>
    </row>
    <row r="203" spans="1:22" ht="16.5" thickBot="1">
      <c r="A203" s="521"/>
      <c r="B203" s="330" t="s">
        <v>127</v>
      </c>
      <c r="C203" s="325"/>
      <c r="D203" s="329">
        <v>3</v>
      </c>
      <c r="E203" s="521"/>
      <c r="F203" s="19"/>
      <c r="G203" s="19"/>
      <c r="H203" s="19"/>
      <c r="I203" s="19"/>
      <c r="J203" s="19"/>
      <c r="K203" s="19"/>
      <c r="L203" s="12"/>
      <c r="M203" s="12"/>
      <c r="N203" s="12"/>
      <c r="O203" s="12"/>
      <c r="P203" s="12"/>
      <c r="Q203" s="12"/>
      <c r="R203" s="12"/>
      <c r="S203" s="12"/>
      <c r="T203" s="12"/>
      <c r="U203" s="12"/>
      <c r="V203" s="12"/>
    </row>
    <row r="204" spans="1:22" ht="16.5" thickBot="1">
      <c r="A204" s="521"/>
      <c r="B204" s="330" t="s">
        <v>128</v>
      </c>
      <c r="C204" s="325"/>
      <c r="D204" s="329">
        <v>4</v>
      </c>
      <c r="E204" s="521"/>
      <c r="F204" s="19"/>
      <c r="G204" s="19"/>
      <c r="H204" s="19"/>
      <c r="I204" s="19"/>
      <c r="J204" s="19"/>
      <c r="K204" s="19"/>
      <c r="L204" s="12"/>
      <c r="M204" s="12"/>
      <c r="N204" s="12"/>
      <c r="O204" s="12"/>
      <c r="P204" s="12"/>
      <c r="Q204" s="12"/>
      <c r="R204" s="12"/>
      <c r="S204" s="12"/>
      <c r="T204" s="12"/>
      <c r="U204" s="12"/>
      <c r="V204" s="12"/>
    </row>
    <row r="205" spans="1:22" ht="16.5" thickBot="1">
      <c r="A205" s="521"/>
      <c r="B205" s="331" t="s">
        <v>129</v>
      </c>
      <c r="C205" s="325"/>
      <c r="D205" s="329">
        <v>5</v>
      </c>
      <c r="E205" s="521"/>
      <c r="F205" s="19"/>
      <c r="G205" s="19"/>
      <c r="H205" s="19"/>
      <c r="I205" s="19"/>
      <c r="J205" s="19"/>
      <c r="K205" s="19"/>
      <c r="L205" s="12"/>
      <c r="M205" s="12"/>
      <c r="N205" s="12"/>
      <c r="O205" s="12"/>
      <c r="P205" s="12"/>
      <c r="Q205" s="12"/>
      <c r="R205" s="12"/>
      <c r="S205" s="12"/>
      <c r="T205" s="12"/>
      <c r="U205" s="12"/>
      <c r="V205" s="12"/>
    </row>
    <row r="206" spans="1:22" ht="15.75">
      <c r="A206" s="521"/>
      <c r="B206" s="256"/>
      <c r="C206" s="256"/>
      <c r="D206" s="256"/>
      <c r="E206" s="521"/>
      <c r="F206" s="19"/>
      <c r="G206" s="19"/>
      <c r="H206" s="19"/>
      <c r="I206" s="19"/>
      <c r="J206" s="19"/>
      <c r="K206" s="19"/>
      <c r="L206" s="12"/>
      <c r="M206" s="12"/>
      <c r="N206" s="12"/>
      <c r="O206" s="12"/>
      <c r="P206" s="12"/>
      <c r="Q206" s="12"/>
      <c r="R206" s="12"/>
      <c r="S206" s="12"/>
      <c r="T206" s="12"/>
      <c r="U206" s="12"/>
      <c r="V206" s="12"/>
    </row>
    <row r="207" spans="1:22" ht="16.5" thickBot="1">
      <c r="A207" s="521"/>
      <c r="B207" s="332" t="s">
        <v>130</v>
      </c>
      <c r="C207" s="256"/>
      <c r="D207" s="256"/>
      <c r="E207" s="521"/>
      <c r="F207" s="19"/>
      <c r="G207" s="19"/>
      <c r="H207" s="19"/>
      <c r="I207" s="19"/>
      <c r="J207" s="19"/>
      <c r="K207" s="19"/>
      <c r="L207" s="12"/>
      <c r="M207" s="12"/>
      <c r="N207" s="12"/>
      <c r="O207" s="12"/>
      <c r="P207" s="12"/>
      <c r="Q207" s="12"/>
      <c r="R207" s="12"/>
      <c r="S207" s="12"/>
      <c r="T207" s="12"/>
      <c r="U207" s="12"/>
      <c r="V207" s="12"/>
    </row>
    <row r="208" spans="1:22" ht="16.5" thickBot="1">
      <c r="A208" s="521"/>
      <c r="B208" s="328" t="s">
        <v>131</v>
      </c>
      <c r="C208" s="325"/>
      <c r="D208" s="329">
        <v>2</v>
      </c>
      <c r="E208" s="521"/>
      <c r="F208" s="19"/>
      <c r="G208" s="19"/>
      <c r="H208" s="19"/>
      <c r="I208" s="19"/>
      <c r="J208" s="19"/>
      <c r="K208" s="19"/>
      <c r="L208" s="12"/>
      <c r="M208" s="12"/>
      <c r="N208" s="12"/>
      <c r="O208" s="12"/>
      <c r="P208" s="12"/>
      <c r="Q208" s="12"/>
      <c r="R208" s="12"/>
      <c r="S208" s="12"/>
      <c r="T208" s="12"/>
      <c r="U208" s="12"/>
      <c r="V208" s="12"/>
    </row>
    <row r="209" spans="1:22" ht="16.5" thickBot="1">
      <c r="A209" s="521"/>
      <c r="B209" s="330" t="s">
        <v>132</v>
      </c>
      <c r="C209" s="325"/>
      <c r="D209" s="329">
        <v>6</v>
      </c>
      <c r="E209" s="521"/>
      <c r="F209" s="19"/>
      <c r="G209" s="19"/>
      <c r="H209" s="19"/>
      <c r="I209" s="19"/>
      <c r="J209" s="19"/>
      <c r="K209" s="19"/>
      <c r="L209" s="12"/>
      <c r="M209" s="12"/>
      <c r="N209" s="12"/>
      <c r="O209" s="12"/>
      <c r="P209" s="12"/>
      <c r="Q209" s="12"/>
      <c r="R209" s="12"/>
      <c r="S209" s="12"/>
      <c r="T209" s="12"/>
      <c r="U209" s="12"/>
      <c r="V209" s="12"/>
    </row>
    <row r="210" spans="1:22" ht="16.5" thickBot="1">
      <c r="A210" s="521"/>
      <c r="B210" s="330" t="s">
        <v>133</v>
      </c>
      <c r="C210" s="325"/>
      <c r="D210" s="329">
        <v>3</v>
      </c>
      <c r="E210" s="521"/>
      <c r="F210" s="19"/>
      <c r="G210" s="19"/>
      <c r="H210" s="19"/>
      <c r="I210" s="19"/>
      <c r="J210" s="19"/>
      <c r="K210" s="19"/>
      <c r="L210" s="12"/>
      <c r="M210" s="12"/>
      <c r="N210" s="12"/>
      <c r="O210" s="12"/>
      <c r="P210" s="12"/>
      <c r="Q210" s="12"/>
      <c r="R210" s="12"/>
      <c r="S210" s="12"/>
      <c r="T210" s="12"/>
      <c r="U210" s="12"/>
      <c r="V210" s="12"/>
    </row>
    <row r="211" spans="1:22" ht="16.5" thickBot="1">
      <c r="A211" s="521"/>
      <c r="B211" s="330" t="s">
        <v>134</v>
      </c>
      <c r="C211" s="256"/>
      <c r="D211" s="329">
        <v>4</v>
      </c>
      <c r="E211" s="521"/>
      <c r="F211" s="19"/>
      <c r="G211" s="19"/>
      <c r="H211" s="19"/>
      <c r="I211" s="19"/>
      <c r="J211" s="19"/>
      <c r="K211" s="19"/>
      <c r="L211" s="12"/>
      <c r="M211" s="12"/>
      <c r="N211" s="12"/>
      <c r="O211" s="12"/>
      <c r="P211" s="12"/>
      <c r="Q211" s="12"/>
      <c r="R211" s="12"/>
      <c r="S211" s="12"/>
      <c r="T211" s="12"/>
      <c r="U211" s="12"/>
      <c r="V211" s="12"/>
    </row>
    <row r="212" spans="1:22" ht="16.5" thickBot="1">
      <c r="A212" s="521"/>
      <c r="B212" s="331" t="s">
        <v>135</v>
      </c>
      <c r="C212" s="256"/>
      <c r="D212" s="329">
        <v>5</v>
      </c>
      <c r="E212" s="521"/>
      <c r="F212" s="19"/>
      <c r="G212" s="19"/>
      <c r="H212" s="19"/>
      <c r="I212" s="19"/>
      <c r="J212" s="19"/>
      <c r="K212" s="19"/>
      <c r="L212" s="12"/>
      <c r="M212" s="12"/>
      <c r="N212" s="12"/>
      <c r="O212" s="12"/>
      <c r="P212" s="12"/>
      <c r="Q212" s="12"/>
      <c r="R212" s="12"/>
      <c r="S212" s="12"/>
      <c r="T212" s="12"/>
      <c r="U212" s="12"/>
      <c r="V212" s="12"/>
    </row>
    <row r="213" spans="1:22" ht="15.75">
      <c r="A213" s="521"/>
      <c r="B213" s="256"/>
      <c r="C213" s="256"/>
      <c r="D213" s="256"/>
      <c r="E213" s="521"/>
      <c r="F213" s="19"/>
      <c r="G213" s="19"/>
      <c r="H213" s="19"/>
      <c r="I213" s="19"/>
      <c r="J213" s="19"/>
      <c r="K213" s="19"/>
      <c r="L213" s="12"/>
      <c r="M213" s="12"/>
      <c r="N213" s="12"/>
      <c r="O213" s="12"/>
      <c r="P213" s="12"/>
      <c r="Q213" s="12"/>
      <c r="R213" s="12"/>
      <c r="S213" s="12"/>
      <c r="T213" s="12"/>
      <c r="U213" s="12"/>
      <c r="V213" s="12"/>
    </row>
    <row r="214" spans="1:22" ht="16.5" thickBot="1">
      <c r="A214" s="521"/>
      <c r="B214" s="256"/>
      <c r="C214" s="256"/>
      <c r="D214" s="256"/>
      <c r="E214" s="521"/>
      <c r="F214" s="19"/>
      <c r="G214" s="19"/>
      <c r="H214" s="19"/>
      <c r="I214" s="19"/>
      <c r="J214" s="19"/>
      <c r="K214" s="19"/>
      <c r="L214" s="12"/>
      <c r="M214" s="12"/>
      <c r="N214" s="12"/>
      <c r="O214" s="12"/>
      <c r="P214" s="12"/>
      <c r="Q214" s="12"/>
      <c r="R214" s="12"/>
      <c r="S214" s="12"/>
      <c r="T214" s="12"/>
      <c r="U214" s="12"/>
      <c r="V214" s="12"/>
    </row>
    <row r="215" spans="1:22" ht="16.5" thickBot="1">
      <c r="A215" s="521"/>
      <c r="B215" s="256"/>
      <c r="C215" s="256"/>
      <c r="D215" s="255" t="s">
        <v>123</v>
      </c>
      <c r="E215" s="521"/>
      <c r="F215" s="19"/>
      <c r="G215" s="19"/>
      <c r="H215" s="19"/>
      <c r="I215" s="19"/>
      <c r="J215" s="19"/>
      <c r="K215" s="19"/>
      <c r="L215" s="12"/>
      <c r="M215" s="12"/>
      <c r="N215" s="12"/>
      <c r="O215" s="12"/>
      <c r="P215" s="12"/>
      <c r="Q215" s="12"/>
      <c r="R215" s="12"/>
      <c r="S215" s="12"/>
      <c r="T215" s="12"/>
      <c r="U215" s="12"/>
      <c r="V215" s="12"/>
    </row>
    <row r="216" spans="1:22" ht="16.5" thickBot="1">
      <c r="A216" s="521"/>
      <c r="B216" s="332" t="s">
        <v>136</v>
      </c>
      <c r="C216" s="256"/>
      <c r="D216" s="256"/>
      <c r="E216" s="521"/>
      <c r="F216" s="19"/>
      <c r="G216" s="19"/>
      <c r="H216" s="19"/>
      <c r="I216" s="19"/>
      <c r="J216" s="19"/>
      <c r="K216" s="19"/>
      <c r="L216" s="12"/>
      <c r="M216" s="12"/>
      <c r="N216" s="12"/>
      <c r="O216" s="12"/>
      <c r="P216" s="12"/>
      <c r="Q216" s="12"/>
      <c r="R216" s="12"/>
      <c r="S216" s="12"/>
      <c r="T216" s="12"/>
      <c r="U216" s="12"/>
      <c r="V216" s="12"/>
    </row>
    <row r="217" spans="1:22" ht="16.5" thickBot="1">
      <c r="A217" s="521"/>
      <c r="B217" s="328" t="s">
        <v>87</v>
      </c>
      <c r="C217" s="256"/>
      <c r="D217" s="329">
        <v>-4</v>
      </c>
      <c r="E217" s="521"/>
      <c r="F217" s="19"/>
      <c r="G217" s="19"/>
      <c r="H217" s="19"/>
      <c r="I217" s="19"/>
      <c r="J217" s="19"/>
      <c r="K217" s="19"/>
      <c r="L217" s="12"/>
      <c r="M217" s="12"/>
      <c r="N217" s="12"/>
      <c r="O217" s="12"/>
      <c r="P217" s="12"/>
      <c r="Q217" s="12"/>
      <c r="R217" s="12"/>
      <c r="S217" s="12"/>
      <c r="T217" s="12"/>
      <c r="U217" s="12"/>
      <c r="V217" s="12"/>
    </row>
    <row r="218" spans="1:22" ht="16.5" thickBot="1">
      <c r="A218" s="521"/>
      <c r="B218" s="330" t="s">
        <v>88</v>
      </c>
      <c r="C218" s="256"/>
      <c r="D218" s="329">
        <v>-3</v>
      </c>
      <c r="E218" s="521"/>
      <c r="F218" s="19"/>
      <c r="G218" s="19"/>
      <c r="H218" s="19"/>
      <c r="I218" s="19"/>
      <c r="J218" s="19"/>
      <c r="K218" s="19"/>
      <c r="L218" s="12"/>
      <c r="M218" s="12"/>
      <c r="N218" s="12"/>
      <c r="O218" s="12"/>
      <c r="P218" s="12"/>
      <c r="Q218" s="12"/>
      <c r="R218" s="12"/>
      <c r="S218" s="12"/>
      <c r="T218" s="12"/>
      <c r="U218" s="12"/>
      <c r="V218" s="12"/>
    </row>
    <row r="219" spans="1:22" ht="16.5" thickBot="1">
      <c r="A219" s="521"/>
      <c r="B219" s="330" t="s">
        <v>86</v>
      </c>
      <c r="C219" s="256"/>
      <c r="D219" s="329">
        <v>-6</v>
      </c>
      <c r="E219" s="521"/>
      <c r="F219" s="19"/>
      <c r="G219" s="19"/>
      <c r="H219" s="19"/>
      <c r="I219" s="19"/>
      <c r="J219" s="19"/>
      <c r="K219" s="19"/>
      <c r="L219" s="12"/>
      <c r="M219" s="12"/>
      <c r="N219" s="12"/>
      <c r="O219" s="12"/>
      <c r="P219" s="12"/>
      <c r="Q219" s="12"/>
      <c r="R219" s="12"/>
      <c r="S219" s="12"/>
      <c r="T219" s="12"/>
      <c r="U219" s="12"/>
      <c r="V219" s="12"/>
    </row>
    <row r="220" spans="1:22" ht="16.5" thickBot="1">
      <c r="A220" s="521"/>
      <c r="B220" s="330" t="s">
        <v>137</v>
      </c>
      <c r="C220" s="256"/>
      <c r="D220" s="329">
        <v>-5</v>
      </c>
      <c r="E220" s="521"/>
      <c r="F220" s="19"/>
      <c r="G220" s="19"/>
      <c r="H220" s="19"/>
      <c r="I220" s="19"/>
      <c r="J220" s="19"/>
      <c r="K220" s="19"/>
      <c r="L220" s="12"/>
      <c r="M220" s="12"/>
      <c r="N220" s="12"/>
      <c r="O220" s="12"/>
      <c r="P220" s="12"/>
      <c r="Q220" s="12"/>
      <c r="R220" s="12"/>
      <c r="S220" s="12"/>
      <c r="T220" s="12"/>
      <c r="U220" s="12"/>
      <c r="V220" s="12"/>
    </row>
    <row r="221" spans="1:22" ht="16.5" thickBot="1">
      <c r="A221" s="521"/>
      <c r="B221" s="331" t="s">
        <v>138</v>
      </c>
      <c r="C221" s="256"/>
      <c r="D221" s="329">
        <v>-6</v>
      </c>
      <c r="E221" s="521"/>
      <c r="F221" s="19"/>
      <c r="G221" s="19"/>
      <c r="H221" s="19"/>
      <c r="I221" s="19"/>
      <c r="J221" s="19"/>
      <c r="K221" s="19"/>
      <c r="L221" s="12"/>
      <c r="M221" s="12"/>
      <c r="N221" s="12"/>
      <c r="O221" s="12"/>
      <c r="P221" s="12"/>
      <c r="Q221" s="12"/>
      <c r="R221" s="12"/>
      <c r="S221" s="12"/>
      <c r="T221" s="12"/>
      <c r="U221" s="12"/>
      <c r="V221" s="12"/>
    </row>
    <row r="222" spans="1:22" ht="15.75">
      <c r="A222" s="521"/>
      <c r="B222" s="256"/>
      <c r="C222" s="256"/>
      <c r="D222" s="256"/>
      <c r="E222" s="521"/>
      <c r="F222" s="19"/>
      <c r="G222" s="19"/>
      <c r="H222" s="19"/>
      <c r="I222" s="19"/>
      <c r="J222" s="19"/>
      <c r="K222" s="19"/>
      <c r="L222" s="12"/>
      <c r="M222" s="12"/>
      <c r="N222" s="12"/>
      <c r="O222" s="12"/>
      <c r="P222" s="12"/>
      <c r="Q222" s="12"/>
      <c r="R222" s="12"/>
      <c r="S222" s="12"/>
      <c r="T222" s="12"/>
      <c r="U222" s="12"/>
      <c r="V222" s="12"/>
    </row>
    <row r="223" spans="1:22" ht="16.5" thickBot="1">
      <c r="A223" s="521"/>
      <c r="B223" s="332" t="s">
        <v>139</v>
      </c>
      <c r="C223" s="256"/>
      <c r="D223" s="256"/>
      <c r="E223" s="521"/>
      <c r="F223" s="19"/>
      <c r="G223" s="19"/>
      <c r="H223" s="19"/>
      <c r="I223" s="19"/>
      <c r="J223" s="19"/>
      <c r="K223" s="19"/>
      <c r="L223" s="12"/>
      <c r="M223" s="12"/>
      <c r="N223" s="12"/>
      <c r="O223" s="12"/>
      <c r="P223" s="12"/>
      <c r="Q223" s="12"/>
      <c r="R223" s="12"/>
      <c r="S223" s="12"/>
      <c r="T223" s="12"/>
      <c r="U223" s="12"/>
      <c r="V223" s="12"/>
    </row>
    <row r="224" spans="1:22" ht="16.5" thickBot="1">
      <c r="A224" s="521"/>
      <c r="B224" s="328" t="s">
        <v>140</v>
      </c>
      <c r="C224" s="256"/>
      <c r="D224" s="329">
        <v>-2</v>
      </c>
      <c r="E224" s="521"/>
      <c r="F224" s="19"/>
      <c r="G224" s="19"/>
      <c r="H224" s="19"/>
      <c r="I224" s="19"/>
      <c r="J224" s="19"/>
      <c r="K224" s="19"/>
      <c r="L224" s="12"/>
      <c r="M224" s="12"/>
      <c r="N224" s="12"/>
      <c r="O224" s="12"/>
      <c r="P224" s="12"/>
      <c r="Q224" s="12"/>
      <c r="R224" s="12"/>
      <c r="S224" s="12"/>
      <c r="T224" s="12"/>
      <c r="U224" s="12"/>
      <c r="V224" s="12"/>
    </row>
    <row r="225" spans="1:22" ht="16.5" thickBot="1">
      <c r="A225" s="521"/>
      <c r="B225" s="330" t="s">
        <v>141</v>
      </c>
      <c r="C225" s="256"/>
      <c r="D225" s="329">
        <v>-5</v>
      </c>
      <c r="E225" s="521"/>
      <c r="F225" s="19"/>
      <c r="G225" s="19"/>
      <c r="H225" s="19"/>
      <c r="I225" s="19"/>
      <c r="J225" s="19"/>
      <c r="K225" s="19"/>
      <c r="L225" s="12"/>
      <c r="M225" s="12"/>
      <c r="N225" s="12"/>
      <c r="O225" s="12"/>
      <c r="P225" s="12"/>
      <c r="Q225" s="12"/>
      <c r="R225" s="12"/>
      <c r="S225" s="12"/>
      <c r="T225" s="12"/>
      <c r="U225" s="12"/>
      <c r="V225" s="12"/>
    </row>
    <row r="226" spans="1:22" ht="16.5" thickBot="1">
      <c r="A226" s="521"/>
      <c r="B226" s="330" t="s">
        <v>142</v>
      </c>
      <c r="C226" s="256"/>
      <c r="D226" s="329">
        <v>-3</v>
      </c>
      <c r="E226" s="521"/>
      <c r="F226" s="19"/>
      <c r="G226" s="19"/>
      <c r="H226" s="19"/>
      <c r="I226" s="19"/>
      <c r="J226" s="19"/>
      <c r="K226" s="19"/>
      <c r="L226" s="12"/>
      <c r="M226" s="12"/>
      <c r="N226" s="12"/>
      <c r="O226" s="12"/>
      <c r="P226" s="12"/>
      <c r="Q226" s="12"/>
      <c r="R226" s="12"/>
      <c r="S226" s="12"/>
      <c r="T226" s="12"/>
      <c r="U226" s="12"/>
      <c r="V226" s="12"/>
    </row>
    <row r="227" spans="1:22" ht="16.5" thickBot="1">
      <c r="A227" s="521"/>
      <c r="B227" s="330" t="s">
        <v>143</v>
      </c>
      <c r="C227" s="256"/>
      <c r="D227" s="329">
        <v>-1</v>
      </c>
      <c r="E227" s="521"/>
      <c r="F227" s="19"/>
      <c r="G227" s="19"/>
      <c r="H227" s="19"/>
      <c r="I227" s="19"/>
      <c r="J227" s="19"/>
      <c r="K227" s="19"/>
      <c r="L227" s="12"/>
      <c r="M227" s="12"/>
      <c r="N227" s="12"/>
      <c r="O227" s="12"/>
      <c r="P227" s="12"/>
      <c r="Q227" s="12"/>
      <c r="R227" s="12"/>
      <c r="S227" s="12"/>
      <c r="T227" s="12"/>
      <c r="U227" s="12"/>
      <c r="V227" s="12"/>
    </row>
    <row r="228" spans="1:22" ht="16.5" thickBot="1">
      <c r="A228" s="521"/>
      <c r="B228" s="331" t="s">
        <v>144</v>
      </c>
      <c r="C228" s="256"/>
      <c r="D228" s="329">
        <v>-4</v>
      </c>
      <c r="E228" s="521"/>
      <c r="F228" s="19"/>
      <c r="G228" s="19"/>
      <c r="H228" s="19"/>
      <c r="I228" s="19"/>
      <c r="J228" s="19"/>
      <c r="K228" s="19"/>
      <c r="L228" s="12"/>
      <c r="M228" s="12"/>
      <c r="N228" s="12"/>
      <c r="O228" s="12"/>
      <c r="P228" s="12"/>
      <c r="Q228" s="12"/>
      <c r="R228" s="12"/>
      <c r="S228" s="12"/>
      <c r="T228" s="12"/>
      <c r="U228" s="12"/>
      <c r="V228" s="12"/>
    </row>
    <row r="229" spans="1:22" ht="16.5" thickBot="1">
      <c r="A229" s="521"/>
      <c r="B229" s="521"/>
      <c r="C229" s="521"/>
      <c r="D229" s="521"/>
      <c r="E229" s="521"/>
      <c r="F229" s="19"/>
      <c r="G229" s="19"/>
      <c r="H229" s="19"/>
      <c r="I229" s="19"/>
      <c r="J229" s="19"/>
      <c r="K229" s="19"/>
      <c r="L229" s="12"/>
      <c r="M229" s="12"/>
      <c r="N229" s="12"/>
      <c r="O229" s="12"/>
      <c r="P229" s="12"/>
      <c r="Q229" s="12"/>
      <c r="R229" s="12"/>
      <c r="S229" s="12"/>
      <c r="T229" s="12"/>
      <c r="U229" s="12"/>
      <c r="V229" s="12"/>
    </row>
    <row r="230" spans="1:22" ht="15.75">
      <c r="A230" s="521"/>
      <c r="B230" s="333" t="s">
        <v>145</v>
      </c>
      <c r="C230" s="521"/>
      <c r="D230" s="334">
        <f>SUM(D208:D212)/5+SUM(D217:D221)/5</f>
        <v>-0.79999999999999982</v>
      </c>
      <c r="E230" s="521"/>
      <c r="F230" s="19"/>
      <c r="G230" s="19"/>
      <c r="H230" s="19"/>
      <c r="I230" s="19"/>
      <c r="J230" s="19"/>
      <c r="K230" s="19"/>
      <c r="L230" s="12"/>
      <c r="M230" s="12"/>
      <c r="N230" s="12"/>
      <c r="O230" s="12"/>
      <c r="P230" s="12"/>
      <c r="Q230" s="12"/>
      <c r="R230" s="12"/>
      <c r="S230" s="12"/>
      <c r="T230" s="12"/>
      <c r="U230" s="12"/>
      <c r="V230" s="12"/>
    </row>
    <row r="231" spans="1:22" ht="16.5" thickBot="1">
      <c r="A231" s="521"/>
      <c r="B231" s="335" t="s">
        <v>146</v>
      </c>
      <c r="C231" s="521"/>
      <c r="D231" s="336">
        <f>SUM(D201:D205)/5+SUM(D224:D228)/5</f>
        <v>1.5999999999999996</v>
      </c>
      <c r="E231" s="521"/>
      <c r="F231" s="19"/>
      <c r="G231" s="19"/>
      <c r="H231" s="19"/>
      <c r="I231" s="19"/>
      <c r="J231" s="19"/>
      <c r="K231" s="19"/>
      <c r="L231" s="12"/>
      <c r="M231" s="12"/>
      <c r="N231" s="12"/>
      <c r="O231" s="12"/>
      <c r="P231" s="12"/>
      <c r="Q231" s="12"/>
      <c r="R231" s="12"/>
      <c r="S231" s="12"/>
      <c r="T231" s="12"/>
      <c r="U231" s="12"/>
      <c r="V231" s="12"/>
    </row>
    <row r="232" spans="1:22" ht="16.5" thickBot="1">
      <c r="A232" s="521"/>
      <c r="B232" s="521"/>
      <c r="C232" s="521"/>
      <c r="D232" s="521"/>
      <c r="E232" s="521"/>
      <c r="F232" s="19"/>
      <c r="G232" s="19"/>
      <c r="H232" s="19"/>
      <c r="I232" s="19"/>
      <c r="J232" s="19"/>
      <c r="K232" s="19"/>
      <c r="L232" s="12"/>
      <c r="M232" s="12"/>
      <c r="N232" s="12"/>
      <c r="O232" s="12"/>
      <c r="P232" s="12"/>
      <c r="Q232" s="12"/>
      <c r="R232" s="12"/>
      <c r="S232" s="12"/>
      <c r="T232" s="12"/>
      <c r="U232" s="12"/>
      <c r="V232" s="12"/>
    </row>
    <row r="233" spans="1:22" ht="16.5" thickBot="1">
      <c r="A233" s="521"/>
      <c r="B233" s="321" t="s">
        <v>147</v>
      </c>
      <c r="C233" s="521"/>
      <c r="D233" s="521"/>
      <c r="E233" s="521"/>
      <c r="F233" s="19"/>
      <c r="G233" s="19"/>
      <c r="H233" s="19"/>
      <c r="I233" s="19"/>
      <c r="J233" s="19"/>
      <c r="K233" s="19"/>
      <c r="L233" s="12"/>
      <c r="M233" s="12"/>
      <c r="N233" s="12"/>
      <c r="O233" s="12"/>
      <c r="P233" s="12"/>
      <c r="Q233" s="12"/>
      <c r="R233" s="12"/>
      <c r="S233" s="12"/>
      <c r="T233" s="12"/>
      <c r="U233" s="12"/>
      <c r="V233" s="12"/>
    </row>
    <row r="234" spans="1:22" ht="16.5" thickBot="1">
      <c r="A234" s="521"/>
      <c r="B234" s="521"/>
      <c r="C234" s="521"/>
      <c r="D234" s="521"/>
      <c r="E234" s="521"/>
      <c r="F234" s="19"/>
      <c r="G234" s="19"/>
      <c r="H234" s="19"/>
      <c r="I234" s="19"/>
      <c r="J234" s="19"/>
      <c r="K234" s="19"/>
      <c r="L234" s="12"/>
      <c r="M234" s="12"/>
      <c r="N234" s="12"/>
      <c r="O234" s="12"/>
      <c r="P234" s="12"/>
      <c r="Q234" s="12"/>
      <c r="R234" s="12"/>
      <c r="S234" s="12"/>
      <c r="T234" s="12"/>
      <c r="U234" s="12"/>
      <c r="V234" s="12"/>
    </row>
    <row r="235" spans="1:22" ht="15.75">
      <c r="A235" s="521"/>
      <c r="B235" s="337" t="s">
        <v>148</v>
      </c>
      <c r="C235" s="521"/>
      <c r="D235" s="338">
        <v>2</v>
      </c>
      <c r="E235" s="521"/>
      <c r="F235" s="19"/>
      <c r="G235" s="19"/>
      <c r="H235" s="19"/>
      <c r="I235" s="19"/>
      <c r="J235" s="19"/>
      <c r="K235" s="19"/>
      <c r="L235" s="12"/>
      <c r="M235" s="12"/>
      <c r="N235" s="12"/>
      <c r="O235" s="12"/>
      <c r="P235" s="12"/>
      <c r="Q235" s="12"/>
      <c r="R235" s="12"/>
      <c r="S235" s="12"/>
      <c r="T235" s="12"/>
      <c r="U235" s="12"/>
      <c r="V235" s="12"/>
    </row>
    <row r="236" spans="1:22" ht="15.75">
      <c r="A236" s="521"/>
      <c r="B236" s="339" t="s">
        <v>149</v>
      </c>
      <c r="C236" s="521"/>
      <c r="D236" s="306">
        <v>4</v>
      </c>
      <c r="E236" s="521"/>
      <c r="F236" s="19"/>
      <c r="G236" s="19"/>
      <c r="H236" s="19"/>
      <c r="I236" s="19"/>
      <c r="J236" s="19"/>
      <c r="K236" s="19"/>
      <c r="L236" s="12"/>
      <c r="M236" s="12"/>
      <c r="N236" s="12"/>
      <c r="O236" s="12"/>
      <c r="P236" s="12"/>
      <c r="Q236" s="12"/>
      <c r="R236" s="12"/>
      <c r="S236" s="12"/>
      <c r="T236" s="12"/>
      <c r="U236" s="12"/>
      <c r="V236" s="12"/>
    </row>
    <row r="237" spans="1:22" ht="15.75">
      <c r="A237" s="521"/>
      <c r="B237" s="339" t="s">
        <v>150</v>
      </c>
      <c r="C237" s="521"/>
      <c r="D237" s="306">
        <v>-3</v>
      </c>
      <c r="E237" s="521"/>
      <c r="F237" s="19"/>
      <c r="G237" s="19"/>
      <c r="H237" s="19"/>
      <c r="I237" s="19"/>
      <c r="J237" s="19"/>
      <c r="K237" s="19"/>
      <c r="L237" s="12"/>
      <c r="M237" s="12"/>
      <c r="N237" s="12"/>
      <c r="O237" s="12"/>
      <c r="P237" s="12"/>
      <c r="Q237" s="12"/>
      <c r="R237" s="12"/>
      <c r="S237" s="12"/>
      <c r="T237" s="12"/>
      <c r="U237" s="12"/>
      <c r="V237" s="12"/>
    </row>
    <row r="238" spans="1:22" ht="16.5" thickBot="1">
      <c r="A238" s="521"/>
      <c r="B238" s="340" t="s">
        <v>151</v>
      </c>
      <c r="C238" s="521"/>
      <c r="D238" s="306">
        <v>-5</v>
      </c>
      <c r="E238" s="521"/>
      <c r="F238" s="19"/>
      <c r="G238" s="19"/>
      <c r="H238" s="19"/>
      <c r="I238" s="19"/>
      <c r="J238" s="19"/>
      <c r="K238" s="19"/>
      <c r="L238" s="12"/>
      <c r="M238" s="12"/>
      <c r="N238" s="12"/>
      <c r="O238" s="12"/>
      <c r="P238" s="12"/>
      <c r="Q238" s="12"/>
      <c r="R238" s="12"/>
      <c r="S238" s="12"/>
      <c r="T238" s="12"/>
      <c r="U238" s="12"/>
      <c r="V238" s="12"/>
    </row>
    <row r="239" spans="1:22" ht="16.5" thickBot="1">
      <c r="A239" s="521"/>
      <c r="B239" s="521"/>
      <c r="C239" s="521"/>
      <c r="D239" s="521"/>
      <c r="E239" s="521"/>
      <c r="F239" s="19"/>
      <c r="G239" s="19"/>
      <c r="H239" s="19"/>
      <c r="I239" s="19"/>
      <c r="J239" s="19"/>
      <c r="K239" s="19"/>
      <c r="L239" s="12"/>
      <c r="M239" s="12"/>
      <c r="N239" s="12"/>
      <c r="O239" s="12"/>
      <c r="P239" s="12"/>
      <c r="Q239" s="12"/>
      <c r="R239" s="12"/>
      <c r="S239" s="12"/>
      <c r="T239" s="12"/>
      <c r="U239" s="12"/>
      <c r="V239" s="12"/>
    </row>
    <row r="240" spans="1:22" ht="15.75">
      <c r="A240" s="521"/>
      <c r="B240" s="333" t="s">
        <v>152</v>
      </c>
      <c r="C240" s="521"/>
      <c r="D240" s="341">
        <f>D236+D237</f>
        <v>1</v>
      </c>
      <c r="E240" s="521"/>
      <c r="F240" s="19"/>
      <c r="G240" s="19"/>
      <c r="H240" s="19"/>
      <c r="I240" s="19"/>
      <c r="J240" s="19"/>
      <c r="K240" s="19"/>
      <c r="L240" s="12"/>
      <c r="M240" s="12"/>
      <c r="N240" s="12"/>
      <c r="O240" s="12"/>
      <c r="P240" s="12"/>
      <c r="Q240" s="12"/>
      <c r="R240" s="12"/>
      <c r="S240" s="12"/>
      <c r="T240" s="12"/>
      <c r="U240" s="12"/>
      <c r="V240" s="12"/>
    </row>
    <row r="241" spans="1:22" ht="16.5" thickBot="1">
      <c r="A241" s="521"/>
      <c r="B241" s="335" t="s">
        <v>153</v>
      </c>
      <c r="C241" s="521"/>
      <c r="D241" s="342">
        <f>D235+D238</f>
        <v>-3</v>
      </c>
      <c r="E241" s="521"/>
      <c r="F241" s="19"/>
      <c r="G241" s="19"/>
      <c r="H241" s="19"/>
      <c r="I241" s="19"/>
      <c r="J241" s="19"/>
      <c r="K241" s="19"/>
      <c r="L241" s="12"/>
      <c r="M241" s="12"/>
      <c r="N241" s="12"/>
      <c r="O241" s="12"/>
      <c r="P241" s="12"/>
      <c r="Q241" s="12"/>
      <c r="R241" s="12"/>
      <c r="S241" s="12"/>
      <c r="T241" s="12"/>
      <c r="U241" s="12"/>
      <c r="V241" s="12"/>
    </row>
    <row r="242" spans="1:22" ht="16.5" thickBot="1">
      <c r="A242" s="521"/>
      <c r="B242" s="521"/>
      <c r="C242" s="521"/>
      <c r="D242" s="521"/>
      <c r="E242" s="521"/>
      <c r="F242" s="19"/>
      <c r="G242" s="19"/>
      <c r="H242" s="19"/>
      <c r="I242" s="19"/>
      <c r="J242" s="19"/>
      <c r="K242" s="19"/>
      <c r="L242" s="12"/>
      <c r="M242" s="12"/>
      <c r="N242" s="12"/>
      <c r="O242" s="12"/>
      <c r="P242" s="12"/>
      <c r="Q242" s="12"/>
      <c r="R242" s="12"/>
      <c r="S242" s="12"/>
      <c r="T242" s="12"/>
      <c r="U242" s="12"/>
      <c r="V242" s="12"/>
    </row>
    <row r="243" spans="1:22" ht="16.5" thickBot="1">
      <c r="A243" s="521"/>
      <c r="B243" s="321" t="s">
        <v>77</v>
      </c>
      <c r="C243" s="521"/>
      <c r="D243" s="521"/>
      <c r="E243" s="521"/>
      <c r="F243" s="19"/>
      <c r="G243" s="19"/>
      <c r="H243" s="19"/>
      <c r="I243" s="19"/>
      <c r="J243" s="19"/>
      <c r="K243" s="19"/>
      <c r="L243" s="12"/>
      <c r="M243" s="12"/>
      <c r="N243" s="12"/>
      <c r="O243" s="12"/>
      <c r="P243" s="12"/>
      <c r="Q243" s="12"/>
      <c r="R243" s="12"/>
      <c r="S243" s="12"/>
      <c r="T243" s="12"/>
      <c r="U243" s="12"/>
      <c r="V243" s="12"/>
    </row>
    <row r="244" spans="1:22" ht="16.5" thickBot="1">
      <c r="A244" s="521"/>
      <c r="B244" s="521"/>
      <c r="C244" s="521"/>
      <c r="D244" s="521"/>
      <c r="E244" s="521"/>
      <c r="F244" s="19"/>
      <c r="G244" s="19"/>
      <c r="H244" s="19"/>
      <c r="I244" s="19"/>
      <c r="J244" s="19"/>
      <c r="K244" s="19"/>
      <c r="L244" s="12"/>
      <c r="M244" s="12"/>
      <c r="N244" s="12"/>
      <c r="O244" s="12"/>
      <c r="P244" s="12"/>
      <c r="Q244" s="12"/>
      <c r="R244" s="12"/>
      <c r="S244" s="12"/>
      <c r="T244" s="12"/>
      <c r="U244" s="12"/>
      <c r="V244" s="12"/>
    </row>
    <row r="245" spans="1:22" ht="15.75">
      <c r="A245" s="521"/>
      <c r="B245" s="337" t="s">
        <v>148</v>
      </c>
      <c r="C245" s="521"/>
      <c r="D245" s="338">
        <v>2</v>
      </c>
      <c r="E245" s="521"/>
      <c r="F245" s="19"/>
      <c r="G245" s="19"/>
      <c r="H245" s="19"/>
      <c r="I245" s="19"/>
      <c r="J245" s="19"/>
      <c r="K245" s="19"/>
      <c r="L245" s="12"/>
      <c r="M245" s="12"/>
      <c r="N245" s="12"/>
      <c r="O245" s="12"/>
      <c r="P245" s="12"/>
      <c r="Q245" s="12"/>
      <c r="R245" s="12"/>
      <c r="S245" s="12"/>
      <c r="T245" s="12"/>
      <c r="U245" s="12"/>
      <c r="V245" s="12"/>
    </row>
    <row r="246" spans="1:22" ht="15.75">
      <c r="A246" s="521"/>
      <c r="B246" s="339" t="s">
        <v>149</v>
      </c>
      <c r="C246" s="521"/>
      <c r="D246" s="306">
        <v>3</v>
      </c>
      <c r="E246" s="521"/>
      <c r="F246" s="19"/>
      <c r="G246" s="19"/>
      <c r="H246" s="19"/>
      <c r="I246" s="19"/>
      <c r="J246" s="19"/>
      <c r="K246" s="19"/>
      <c r="L246" s="12"/>
      <c r="M246" s="12"/>
      <c r="N246" s="12"/>
      <c r="O246" s="12"/>
      <c r="P246" s="12"/>
      <c r="Q246" s="12"/>
      <c r="R246" s="12"/>
      <c r="S246" s="12"/>
      <c r="T246" s="12"/>
      <c r="U246" s="12"/>
      <c r="V246" s="12"/>
    </row>
    <row r="247" spans="1:22" ht="15.75">
      <c r="A247" s="521"/>
      <c r="B247" s="339" t="s">
        <v>150</v>
      </c>
      <c r="C247" s="521"/>
      <c r="D247" s="306">
        <v>-5</v>
      </c>
      <c r="E247" s="521"/>
      <c r="F247" s="19"/>
      <c r="G247" s="19"/>
      <c r="H247" s="19"/>
      <c r="I247" s="19"/>
      <c r="J247" s="19"/>
      <c r="K247" s="19"/>
      <c r="L247" s="12"/>
      <c r="M247" s="12"/>
      <c r="N247" s="12"/>
      <c r="O247" s="12"/>
      <c r="P247" s="12"/>
      <c r="Q247" s="12"/>
      <c r="R247" s="12"/>
      <c r="S247" s="12"/>
      <c r="T247" s="12"/>
      <c r="U247" s="12"/>
      <c r="V247" s="12"/>
    </row>
    <row r="248" spans="1:22" ht="16.5" thickBot="1">
      <c r="A248" s="521"/>
      <c r="B248" s="340" t="s">
        <v>151</v>
      </c>
      <c r="C248" s="521"/>
      <c r="D248" s="306">
        <v>-4</v>
      </c>
      <c r="E248" s="521"/>
      <c r="F248" s="19"/>
      <c r="G248" s="19"/>
      <c r="H248" s="19"/>
      <c r="I248" s="19"/>
      <c r="J248" s="19"/>
      <c r="K248" s="19"/>
      <c r="L248" s="12"/>
      <c r="M248" s="12"/>
      <c r="N248" s="12"/>
      <c r="O248" s="12"/>
      <c r="P248" s="12"/>
      <c r="Q248" s="12"/>
      <c r="R248" s="12"/>
      <c r="S248" s="12"/>
      <c r="T248" s="12"/>
      <c r="U248" s="12"/>
      <c r="V248" s="12"/>
    </row>
    <row r="249" spans="1:22" ht="16.5" thickBot="1">
      <c r="A249" s="521"/>
      <c r="B249" s="521"/>
      <c r="C249" s="521"/>
      <c r="D249" s="521"/>
      <c r="E249" s="521"/>
      <c r="F249" s="19"/>
      <c r="G249" s="19"/>
      <c r="H249" s="19"/>
      <c r="I249" s="19"/>
      <c r="J249" s="19"/>
      <c r="K249" s="19"/>
      <c r="L249" s="12"/>
      <c r="M249" s="12"/>
      <c r="N249" s="12"/>
      <c r="O249" s="12"/>
      <c r="P249" s="12"/>
      <c r="Q249" s="12"/>
      <c r="R249" s="12"/>
      <c r="S249" s="12"/>
      <c r="T249" s="12"/>
      <c r="U249" s="12"/>
      <c r="V249" s="12"/>
    </row>
    <row r="250" spans="1:22" ht="15.75">
      <c r="A250" s="521"/>
      <c r="B250" s="333" t="s">
        <v>154</v>
      </c>
      <c r="C250" s="521"/>
      <c r="D250" s="341">
        <f>D247+D246</f>
        <v>-2</v>
      </c>
      <c r="E250" s="521"/>
      <c r="F250" s="19"/>
      <c r="G250" s="19"/>
      <c r="H250" s="19"/>
      <c r="I250" s="19"/>
      <c r="J250" s="19"/>
      <c r="K250" s="19"/>
      <c r="L250" s="12"/>
      <c r="M250" s="12"/>
      <c r="N250" s="12"/>
      <c r="O250" s="12"/>
      <c r="P250" s="12"/>
      <c r="Q250" s="12"/>
      <c r="R250" s="12"/>
      <c r="S250" s="12"/>
      <c r="T250" s="12"/>
      <c r="U250" s="12"/>
      <c r="V250" s="12"/>
    </row>
    <row r="251" spans="1:22" ht="16.5" thickBot="1">
      <c r="A251" s="521"/>
      <c r="B251" s="335" t="s">
        <v>155</v>
      </c>
      <c r="C251" s="521"/>
      <c r="D251" s="342">
        <f>D245+D248</f>
        <v>-2</v>
      </c>
      <c r="E251" s="521"/>
      <c r="F251" s="19"/>
      <c r="G251" s="19"/>
      <c r="H251" s="19"/>
      <c r="I251" s="19"/>
      <c r="J251" s="19"/>
      <c r="K251" s="19"/>
      <c r="L251" s="12"/>
      <c r="M251" s="12"/>
      <c r="N251" s="12"/>
      <c r="O251" s="12"/>
      <c r="P251" s="12"/>
      <c r="Q251" s="12"/>
      <c r="R251" s="12"/>
      <c r="S251" s="12"/>
      <c r="T251" s="12"/>
      <c r="U251" s="12"/>
      <c r="V251" s="12"/>
    </row>
    <row r="252" spans="1:22" ht="15.75">
      <c r="A252" s="521"/>
      <c r="B252" s="521"/>
      <c r="C252" s="521"/>
      <c r="D252" s="521"/>
      <c r="E252" s="521"/>
      <c r="F252" s="19"/>
      <c r="G252" s="19"/>
      <c r="H252" s="19"/>
      <c r="I252" s="19"/>
      <c r="J252" s="19"/>
      <c r="K252" s="19"/>
      <c r="L252" s="12"/>
      <c r="M252" s="12"/>
      <c r="N252" s="12"/>
      <c r="O252" s="12"/>
      <c r="P252" s="12"/>
      <c r="Q252" s="12"/>
      <c r="R252" s="12"/>
      <c r="S252" s="12"/>
      <c r="T252" s="12"/>
      <c r="U252" s="12"/>
      <c r="V252" s="12"/>
    </row>
    <row r="253" spans="1:22" ht="15.75">
      <c r="A253" s="521"/>
      <c r="B253" s="521"/>
      <c r="C253" s="521"/>
      <c r="D253" s="521"/>
      <c r="E253" s="521"/>
      <c r="F253" s="19"/>
      <c r="G253" s="19"/>
      <c r="H253" s="19"/>
      <c r="I253" s="19"/>
      <c r="J253" s="19"/>
      <c r="K253" s="19"/>
      <c r="L253" s="12"/>
      <c r="M253" s="12"/>
      <c r="N253" s="12"/>
      <c r="O253" s="12"/>
      <c r="P253" s="12"/>
      <c r="Q253" s="12"/>
      <c r="R253" s="12"/>
      <c r="S253" s="12"/>
      <c r="T253" s="12"/>
      <c r="U253" s="12"/>
      <c r="V253" s="12"/>
    </row>
    <row r="254" spans="1:22" ht="16.5" thickBot="1">
      <c r="A254" s="521"/>
      <c r="B254" s="521"/>
      <c r="C254" s="521"/>
      <c r="D254" s="521"/>
      <c r="E254" s="521"/>
      <c r="F254" s="19"/>
      <c r="G254" s="19"/>
      <c r="H254" s="19"/>
      <c r="I254" s="19"/>
      <c r="J254" s="19"/>
      <c r="K254" s="19"/>
      <c r="L254" s="12"/>
      <c r="M254" s="12"/>
      <c r="N254" s="12"/>
      <c r="O254" s="12"/>
      <c r="P254" s="12"/>
      <c r="Q254" s="12"/>
      <c r="R254" s="12"/>
      <c r="S254" s="12"/>
      <c r="T254" s="12"/>
      <c r="U254" s="12"/>
      <c r="V254" s="12"/>
    </row>
    <row r="255" spans="1:22" ht="26.25" thickBot="1">
      <c r="A255" s="19"/>
      <c r="B255" s="545" t="s">
        <v>156</v>
      </c>
      <c r="C255" s="546"/>
      <c r="D255" s="546"/>
      <c r="E255" s="546"/>
      <c r="F255" s="546"/>
      <c r="G255" s="547"/>
      <c r="H255" s="19"/>
      <c r="I255" s="19"/>
      <c r="J255" s="19"/>
      <c r="K255" s="19"/>
      <c r="L255" s="12"/>
      <c r="M255" s="12"/>
      <c r="N255" s="12"/>
      <c r="O255" s="12"/>
      <c r="P255" s="12"/>
      <c r="Q255" s="12"/>
      <c r="R255" s="12"/>
      <c r="S255" s="12"/>
      <c r="T255" s="12"/>
      <c r="U255" s="12"/>
      <c r="V255" s="12"/>
    </row>
    <row r="256" spans="1:22" ht="16.5" thickBot="1">
      <c r="A256" s="19"/>
      <c r="B256" s="19"/>
      <c r="C256" s="19"/>
      <c r="D256" s="19"/>
      <c r="E256" s="19"/>
      <c r="F256" s="19"/>
      <c r="G256" s="19"/>
      <c r="H256" s="19"/>
      <c r="I256" s="19"/>
      <c r="J256" s="19"/>
      <c r="K256" s="19"/>
      <c r="L256" s="12"/>
      <c r="M256" s="12"/>
      <c r="N256" s="12"/>
      <c r="O256" s="12"/>
      <c r="P256" s="12"/>
      <c r="Q256" s="12"/>
      <c r="R256" s="12"/>
      <c r="S256" s="12"/>
      <c r="T256" s="12"/>
      <c r="U256" s="12"/>
      <c r="V256" s="12"/>
    </row>
    <row r="257" spans="1:22" ht="16.5" thickBot="1">
      <c r="A257" s="257">
        <v>1</v>
      </c>
      <c r="B257" s="309" t="s">
        <v>157</v>
      </c>
      <c r="C257" s="521"/>
      <c r="D257" s="521"/>
      <c r="E257" s="521"/>
      <c r="F257" s="521"/>
      <c r="G257" s="19"/>
      <c r="H257" s="19"/>
      <c r="I257" s="19"/>
      <c r="J257" s="19"/>
      <c r="K257" s="19"/>
      <c r="L257" s="12"/>
      <c r="M257" s="12"/>
      <c r="N257" s="12"/>
      <c r="O257" s="12"/>
      <c r="P257" s="12"/>
      <c r="Q257" s="12"/>
      <c r="R257" s="12"/>
      <c r="S257" s="12"/>
      <c r="T257" s="12"/>
      <c r="U257" s="12"/>
      <c r="V257" s="12"/>
    </row>
    <row r="258" spans="1:22" ht="16.5" thickBot="1">
      <c r="A258" s="521"/>
      <c r="B258" s="324"/>
      <c r="C258" s="521"/>
      <c r="D258" s="521"/>
      <c r="E258" s="521"/>
      <c r="F258" s="521"/>
      <c r="G258" s="19"/>
      <c r="H258" s="19"/>
      <c r="I258" s="19"/>
      <c r="J258" s="19"/>
      <c r="K258" s="19"/>
      <c r="L258" s="12"/>
      <c r="M258" s="12"/>
      <c r="N258" s="12"/>
      <c r="O258" s="12"/>
      <c r="P258" s="12"/>
      <c r="Q258" s="12"/>
      <c r="R258" s="12"/>
      <c r="S258" s="12"/>
      <c r="T258" s="12"/>
      <c r="U258" s="12"/>
      <c r="V258" s="12"/>
    </row>
    <row r="259" spans="1:22" ht="30.75" thickBot="1">
      <c r="A259" s="257">
        <v>2</v>
      </c>
      <c r="B259" s="309" t="s">
        <v>158</v>
      </c>
      <c r="C259" s="521"/>
      <c r="D259" s="521"/>
      <c r="E259" s="521"/>
      <c r="F259" s="521"/>
      <c r="G259" s="19"/>
      <c r="H259" s="19"/>
      <c r="I259" s="19"/>
      <c r="J259" s="19"/>
      <c r="K259" s="19"/>
      <c r="L259" s="12"/>
      <c r="M259" s="12"/>
      <c r="N259" s="12"/>
      <c r="O259" s="12"/>
      <c r="P259" s="12"/>
      <c r="Q259" s="12"/>
      <c r="R259" s="12"/>
      <c r="S259" s="12"/>
      <c r="T259" s="12"/>
      <c r="U259" s="12"/>
      <c r="V259" s="12"/>
    </row>
    <row r="260" spans="1:22" ht="16.5" thickBot="1">
      <c r="A260" s="521"/>
      <c r="B260" s="325"/>
      <c r="C260" s="521"/>
      <c r="D260" s="521"/>
      <c r="E260" s="521"/>
      <c r="F260" s="521"/>
      <c r="G260" s="19"/>
      <c r="H260" s="19"/>
      <c r="I260" s="19"/>
      <c r="J260" s="19"/>
      <c r="K260" s="19"/>
      <c r="L260" s="12"/>
      <c r="M260" s="12"/>
      <c r="N260" s="12"/>
      <c r="O260" s="12"/>
      <c r="P260" s="12"/>
      <c r="Q260" s="12"/>
      <c r="R260" s="12"/>
      <c r="S260" s="12"/>
      <c r="T260" s="12"/>
      <c r="U260" s="12"/>
      <c r="V260" s="12"/>
    </row>
    <row r="261" spans="1:22" ht="62.25" customHeight="1" thickBot="1">
      <c r="A261" s="257">
        <v>3</v>
      </c>
      <c r="B261" s="310" t="s">
        <v>159</v>
      </c>
      <c r="C261" s="521"/>
      <c r="D261" s="521"/>
      <c r="E261" s="521"/>
      <c r="F261" s="521"/>
      <c r="G261" s="19"/>
      <c r="H261" s="19"/>
      <c r="I261" s="19"/>
      <c r="J261" s="19"/>
      <c r="K261" s="19"/>
      <c r="L261" s="12"/>
      <c r="M261" s="12"/>
      <c r="N261" s="12"/>
      <c r="O261" s="12"/>
      <c r="P261" s="12"/>
      <c r="Q261" s="12"/>
      <c r="R261" s="12"/>
      <c r="S261" s="12"/>
      <c r="T261" s="12"/>
      <c r="U261" s="12"/>
      <c r="V261" s="12"/>
    </row>
    <row r="262" spans="1:22" ht="16.5" thickBot="1">
      <c r="A262" s="521"/>
      <c r="B262" s="521"/>
      <c r="C262" s="521"/>
      <c r="D262" s="521"/>
      <c r="E262" s="521"/>
      <c r="F262" s="521"/>
      <c r="G262" s="19"/>
      <c r="H262" s="19"/>
      <c r="I262" s="19"/>
      <c r="J262" s="19"/>
      <c r="K262" s="19"/>
      <c r="L262" s="12"/>
      <c r="M262" s="12"/>
      <c r="N262" s="12"/>
      <c r="O262" s="12"/>
      <c r="P262" s="12"/>
      <c r="Q262" s="12"/>
      <c r="R262" s="12"/>
      <c r="S262" s="12"/>
      <c r="T262" s="12"/>
      <c r="U262" s="12"/>
      <c r="V262" s="12"/>
    </row>
    <row r="263" spans="1:22" ht="140.25" customHeight="1" thickBot="1">
      <c r="A263" s="257">
        <v>4</v>
      </c>
      <c r="B263" s="474" t="s">
        <v>160</v>
      </c>
      <c r="C263" s="521"/>
      <c r="D263" s="521"/>
      <c r="E263" s="521"/>
      <c r="F263" s="521"/>
      <c r="G263" s="19"/>
      <c r="H263" s="19"/>
      <c r="I263" s="19"/>
      <c r="J263" s="19"/>
      <c r="K263" s="19"/>
      <c r="L263" s="12"/>
      <c r="M263" s="12"/>
      <c r="N263" s="12"/>
      <c r="O263" s="12"/>
      <c r="P263" s="12"/>
      <c r="Q263" s="12"/>
      <c r="R263" s="12"/>
      <c r="S263" s="12"/>
      <c r="T263" s="12"/>
      <c r="U263" s="12"/>
      <c r="V263" s="12"/>
    </row>
    <row r="264" spans="1:22" ht="15.75">
      <c r="A264" s="521"/>
      <c r="B264" s="521"/>
      <c r="C264" s="521"/>
      <c r="D264" s="262"/>
      <c r="E264" s="262"/>
      <c r="F264" s="262"/>
      <c r="G264" s="19"/>
      <c r="H264" s="19"/>
      <c r="I264" s="19"/>
      <c r="J264" s="19"/>
      <c r="K264" s="19"/>
      <c r="L264" s="12"/>
      <c r="M264" s="12"/>
      <c r="N264" s="12"/>
      <c r="O264" s="12"/>
      <c r="P264" s="12"/>
      <c r="Q264" s="12"/>
      <c r="R264" s="12"/>
      <c r="S264" s="12"/>
      <c r="T264" s="12"/>
      <c r="U264" s="12"/>
      <c r="V264" s="12"/>
    </row>
    <row r="265" spans="1:22" ht="15.75">
      <c r="A265" s="262"/>
      <c r="B265" s="262"/>
      <c r="C265" s="521"/>
      <c r="D265" s="521"/>
      <c r="E265" s="521"/>
      <c r="F265" s="521"/>
      <c r="G265" s="19"/>
      <c r="H265" s="19"/>
      <c r="I265" s="19"/>
      <c r="J265" s="19"/>
      <c r="K265" s="19"/>
      <c r="L265" s="12"/>
      <c r="M265" s="12"/>
      <c r="N265" s="12"/>
      <c r="O265" s="12"/>
      <c r="P265" s="12"/>
      <c r="Q265" s="12"/>
      <c r="R265" s="12"/>
      <c r="S265" s="12"/>
      <c r="T265" s="12"/>
      <c r="U265" s="12"/>
      <c r="V265" s="12"/>
    </row>
    <row r="266" spans="1:22" ht="16.5" thickBot="1">
      <c r="A266" s="521"/>
      <c r="B266" s="521"/>
      <c r="C266" s="521"/>
      <c r="D266" s="521"/>
      <c r="E266" s="521"/>
      <c r="F266" s="521"/>
      <c r="G266" s="19"/>
      <c r="H266" s="19"/>
      <c r="I266" s="19"/>
      <c r="J266" s="19"/>
      <c r="K266" s="19"/>
      <c r="L266" s="12"/>
      <c r="M266" s="12"/>
      <c r="N266" s="12"/>
      <c r="O266" s="12"/>
      <c r="P266" s="12"/>
      <c r="Q266" s="12"/>
      <c r="R266" s="12"/>
      <c r="S266" s="12"/>
      <c r="T266" s="12"/>
      <c r="U266" s="12"/>
      <c r="V266" s="12"/>
    </row>
    <row r="267" spans="1:22" ht="16.5" thickBot="1">
      <c r="A267" s="521"/>
      <c r="B267" s="260" t="s">
        <v>161</v>
      </c>
      <c r="C267" s="521"/>
      <c r="D267" s="262"/>
      <c r="E267" s="262"/>
      <c r="F267" s="262"/>
      <c r="G267" s="19"/>
      <c r="H267" s="19"/>
      <c r="I267" s="19"/>
      <c r="J267" s="19"/>
      <c r="K267" s="19"/>
      <c r="L267" s="12"/>
      <c r="M267" s="12"/>
      <c r="N267" s="12"/>
      <c r="O267" s="12"/>
      <c r="P267" s="12"/>
      <c r="Q267" s="12"/>
      <c r="R267" s="12"/>
      <c r="S267" s="12"/>
      <c r="T267" s="12"/>
      <c r="U267" s="12"/>
      <c r="V267" s="12"/>
    </row>
    <row r="268" spans="1:22" ht="16.5" thickBot="1">
      <c r="A268" s="521"/>
      <c r="B268" s="521"/>
      <c r="C268" s="521"/>
      <c r="D268" s="262"/>
      <c r="E268" s="262"/>
      <c r="F268" s="262"/>
      <c r="G268" s="19"/>
      <c r="H268" s="19"/>
      <c r="I268" s="19"/>
      <c r="J268" s="19"/>
      <c r="K268" s="19"/>
      <c r="L268" s="12"/>
      <c r="M268" s="12"/>
      <c r="N268" s="12"/>
      <c r="O268" s="12"/>
      <c r="P268" s="12"/>
      <c r="Q268" s="12"/>
      <c r="R268" s="12"/>
      <c r="S268" s="12"/>
      <c r="T268" s="12"/>
      <c r="U268" s="12"/>
      <c r="V268" s="12"/>
    </row>
    <row r="269" spans="1:22" ht="16.5" thickBot="1">
      <c r="A269" s="521"/>
      <c r="B269" s="321" t="s">
        <v>162</v>
      </c>
      <c r="C269" s="521"/>
      <c r="D269" s="262"/>
      <c r="E269" s="262"/>
      <c r="F269" s="262"/>
      <c r="G269" s="19"/>
      <c r="H269" s="19"/>
      <c r="I269" s="19"/>
      <c r="J269" s="19"/>
      <c r="K269" s="19"/>
      <c r="L269" s="12"/>
      <c r="M269" s="12"/>
      <c r="N269" s="12"/>
      <c r="O269" s="12"/>
      <c r="P269" s="12"/>
      <c r="Q269" s="12"/>
      <c r="R269" s="12"/>
      <c r="S269" s="12"/>
      <c r="T269" s="12"/>
      <c r="U269" s="12"/>
      <c r="V269" s="12"/>
    </row>
    <row r="270" spans="1:22" ht="16.5" thickBot="1">
      <c r="A270" s="521"/>
      <c r="B270" s="521"/>
      <c r="C270" s="521"/>
      <c r="D270" s="262"/>
      <c r="E270" s="262"/>
      <c r="F270" s="262"/>
      <c r="G270" s="19"/>
      <c r="H270" s="19"/>
      <c r="I270" s="19"/>
      <c r="J270" s="19"/>
      <c r="K270" s="19"/>
      <c r="L270" s="12"/>
      <c r="M270" s="12"/>
      <c r="N270" s="12"/>
      <c r="O270" s="12"/>
      <c r="P270" s="12"/>
      <c r="Q270" s="12"/>
      <c r="R270" s="12"/>
      <c r="S270" s="12"/>
      <c r="T270" s="12"/>
      <c r="U270" s="12"/>
      <c r="V270" s="12"/>
    </row>
    <row r="271" spans="1:22" ht="16.5" thickBot="1">
      <c r="A271" s="521"/>
      <c r="B271" s="321" t="s">
        <v>163</v>
      </c>
      <c r="C271" s="521"/>
      <c r="D271" s="262"/>
      <c r="E271" s="262"/>
      <c r="F271" s="262"/>
      <c r="G271" s="19"/>
      <c r="H271" s="19"/>
      <c r="I271" s="19"/>
      <c r="J271" s="19"/>
      <c r="K271" s="19"/>
      <c r="L271" s="12"/>
      <c r="M271" s="12"/>
      <c r="N271" s="12"/>
      <c r="O271" s="12"/>
      <c r="P271" s="12"/>
      <c r="Q271" s="12"/>
      <c r="R271" s="12"/>
      <c r="S271" s="12"/>
      <c r="T271" s="12"/>
      <c r="U271" s="12"/>
      <c r="V271" s="12"/>
    </row>
    <row r="272" spans="1:22" ht="16.5" thickBot="1">
      <c r="A272" s="521"/>
      <c r="B272" s="521"/>
      <c r="C272" s="521"/>
      <c r="D272" s="262"/>
      <c r="E272" s="262"/>
      <c r="F272" s="262"/>
      <c r="G272" s="19"/>
      <c r="H272" s="19"/>
      <c r="I272" s="19"/>
      <c r="J272" s="19"/>
      <c r="K272" s="19"/>
      <c r="L272" s="12"/>
      <c r="M272" s="12"/>
      <c r="N272" s="12"/>
      <c r="O272" s="12"/>
      <c r="P272" s="12"/>
      <c r="Q272" s="12"/>
      <c r="R272" s="12"/>
      <c r="S272" s="12"/>
      <c r="T272" s="12"/>
      <c r="U272" s="12"/>
      <c r="V272" s="12"/>
    </row>
    <row r="273" spans="1:22" ht="16.5" thickBot="1">
      <c r="A273" s="521"/>
      <c r="B273" s="260" t="s">
        <v>164</v>
      </c>
      <c r="C273" s="521"/>
      <c r="D273" s="262"/>
      <c r="E273" s="262"/>
      <c r="F273" s="262"/>
      <c r="G273" s="19"/>
      <c r="H273" s="19"/>
      <c r="I273" s="19"/>
      <c r="J273" s="19"/>
      <c r="K273" s="19"/>
      <c r="L273" s="12"/>
      <c r="M273" s="12"/>
      <c r="N273" s="12"/>
      <c r="O273" s="12"/>
      <c r="P273" s="12"/>
      <c r="Q273" s="12"/>
      <c r="R273" s="12"/>
      <c r="S273" s="12"/>
      <c r="T273" s="12"/>
      <c r="U273" s="12"/>
      <c r="V273" s="12"/>
    </row>
    <row r="274" spans="1:22" ht="16.5" thickBot="1">
      <c r="A274" s="521"/>
      <c r="B274" s="521"/>
      <c r="C274" s="521"/>
      <c r="D274" s="262"/>
      <c r="E274" s="262"/>
      <c r="F274" s="262"/>
      <c r="G274" s="19"/>
      <c r="H274" s="19"/>
      <c r="I274" s="19"/>
      <c r="J274" s="19"/>
      <c r="K274" s="19"/>
      <c r="L274" s="12"/>
      <c r="M274" s="12"/>
      <c r="N274" s="12"/>
      <c r="O274" s="12"/>
      <c r="P274" s="12"/>
      <c r="Q274" s="12"/>
      <c r="R274" s="12"/>
      <c r="S274" s="12"/>
      <c r="T274" s="12"/>
      <c r="U274" s="12"/>
      <c r="V274" s="12"/>
    </row>
    <row r="275" spans="1:22" ht="16.5" thickBot="1">
      <c r="A275" s="521"/>
      <c r="B275" s="321" t="s">
        <v>165</v>
      </c>
      <c r="C275" s="521"/>
      <c r="D275" s="262"/>
      <c r="E275" s="262"/>
      <c r="F275" s="262"/>
      <c r="G275" s="19"/>
      <c r="H275" s="19"/>
      <c r="I275" s="19"/>
      <c r="J275" s="19"/>
      <c r="K275" s="19"/>
      <c r="L275" s="12"/>
      <c r="M275" s="12"/>
      <c r="N275" s="12"/>
      <c r="O275" s="12"/>
      <c r="P275" s="12"/>
      <c r="Q275" s="12"/>
      <c r="R275" s="12"/>
      <c r="S275" s="12"/>
      <c r="T275" s="12"/>
      <c r="U275" s="12"/>
      <c r="V275" s="12"/>
    </row>
    <row r="276" spans="1:22" ht="16.5" thickBot="1">
      <c r="A276" s="521"/>
      <c r="B276" s="521"/>
      <c r="C276" s="521"/>
      <c r="D276" s="262"/>
      <c r="E276" s="262"/>
      <c r="F276" s="262"/>
      <c r="G276" s="19"/>
      <c r="H276" s="19"/>
      <c r="I276" s="19"/>
      <c r="J276" s="19"/>
      <c r="K276" s="19"/>
      <c r="L276" s="12"/>
      <c r="M276" s="12"/>
      <c r="N276" s="12"/>
      <c r="O276" s="12"/>
      <c r="P276" s="12"/>
      <c r="Q276" s="12"/>
      <c r="R276" s="12"/>
      <c r="S276" s="12"/>
      <c r="T276" s="12"/>
      <c r="U276" s="12"/>
      <c r="V276" s="12"/>
    </row>
    <row r="277" spans="1:22" ht="16.5" thickBot="1">
      <c r="A277" s="521"/>
      <c r="B277" s="321" t="s">
        <v>166</v>
      </c>
      <c r="C277" s="521"/>
      <c r="D277" s="521"/>
      <c r="E277" s="521"/>
      <c r="F277" s="521"/>
      <c r="G277" s="19"/>
      <c r="H277" s="19"/>
      <c r="I277" s="19"/>
      <c r="J277" s="19"/>
      <c r="K277" s="19"/>
      <c r="L277" s="12"/>
      <c r="M277" s="12"/>
      <c r="N277" s="12"/>
      <c r="O277" s="12"/>
      <c r="P277" s="12"/>
      <c r="Q277" s="12"/>
      <c r="R277" s="12"/>
      <c r="S277" s="12"/>
      <c r="T277" s="12"/>
      <c r="U277" s="12"/>
      <c r="V277" s="12"/>
    </row>
    <row r="278" spans="1:22" ht="16.5" thickBot="1">
      <c r="A278" s="521"/>
      <c r="B278" s="521"/>
      <c r="C278" s="521"/>
      <c r="D278" s="521"/>
      <c r="E278" s="521"/>
      <c r="F278" s="521"/>
      <c r="G278" s="19"/>
      <c r="H278" s="19"/>
      <c r="I278" s="19"/>
      <c r="J278" s="19"/>
      <c r="K278" s="19"/>
      <c r="L278" s="12"/>
      <c r="M278" s="12"/>
      <c r="N278" s="12"/>
      <c r="O278" s="12"/>
      <c r="P278" s="12"/>
      <c r="Q278" s="12"/>
      <c r="R278" s="12"/>
      <c r="S278" s="12"/>
      <c r="T278" s="12"/>
      <c r="U278" s="12"/>
      <c r="V278" s="12"/>
    </row>
    <row r="279" spans="1:22" ht="30.75" thickBot="1">
      <c r="A279" s="521"/>
      <c r="B279" s="372" t="s">
        <v>167</v>
      </c>
      <c r="C279" s="521"/>
      <c r="D279" s="263" t="s">
        <v>168</v>
      </c>
      <c r="E279" s="534"/>
      <c r="F279" s="263" t="s">
        <v>169</v>
      </c>
      <c r="G279" s="19"/>
      <c r="H279" s="19"/>
      <c r="I279" s="19"/>
      <c r="J279" s="19"/>
      <c r="K279" s="19"/>
      <c r="L279" s="12"/>
      <c r="M279" s="12"/>
      <c r="N279" s="12"/>
      <c r="O279" s="12"/>
      <c r="P279" s="12"/>
      <c r="Q279" s="12"/>
      <c r="R279" s="12"/>
      <c r="S279" s="12"/>
      <c r="T279" s="12"/>
      <c r="U279" s="12"/>
      <c r="V279" s="12"/>
    </row>
    <row r="280" spans="1:22" ht="16.5" thickBot="1">
      <c r="A280" s="521"/>
      <c r="B280" s="521"/>
      <c r="C280" s="521"/>
      <c r="D280" s="343"/>
      <c r="E280" s="343"/>
      <c r="F280" s="343"/>
      <c r="G280" s="19"/>
      <c r="H280" s="19"/>
      <c r="I280" s="19"/>
      <c r="J280" s="19"/>
      <c r="K280" s="19"/>
      <c r="L280" s="12"/>
      <c r="M280" s="12"/>
      <c r="N280" s="12"/>
      <c r="O280" s="12"/>
      <c r="P280" s="12"/>
      <c r="Q280" s="12"/>
      <c r="R280" s="12"/>
      <c r="S280" s="12"/>
      <c r="T280" s="12"/>
      <c r="U280" s="12"/>
      <c r="V280" s="12"/>
    </row>
    <row r="281" spans="1:22" ht="16.5" thickBot="1">
      <c r="A281" s="521"/>
      <c r="B281" s="344" t="s">
        <v>170</v>
      </c>
      <c r="C281" s="521"/>
      <c r="D281" s="261">
        <v>7</v>
      </c>
      <c r="E281" s="534"/>
      <c r="F281" s="261">
        <v>2</v>
      </c>
      <c r="G281" s="19"/>
      <c r="H281" s="19"/>
      <c r="I281" s="19"/>
      <c r="J281" s="19"/>
      <c r="K281" s="19"/>
      <c r="L281" s="12"/>
      <c r="M281" s="12"/>
      <c r="N281" s="12"/>
      <c r="O281" s="12"/>
      <c r="P281" s="12"/>
      <c r="Q281" s="12"/>
      <c r="R281" s="12"/>
      <c r="S281" s="12"/>
      <c r="T281" s="12"/>
      <c r="U281" s="12"/>
      <c r="V281" s="12"/>
    </row>
    <row r="282" spans="1:22" ht="16.5" thickBot="1">
      <c r="A282" s="521"/>
      <c r="B282" s="345" t="s">
        <v>171</v>
      </c>
      <c r="C282" s="521"/>
      <c r="D282" s="261">
        <v>8</v>
      </c>
      <c r="E282" s="534"/>
      <c r="F282" s="261">
        <v>7</v>
      </c>
      <c r="G282" s="19"/>
      <c r="H282" s="19"/>
      <c r="I282" s="19"/>
      <c r="J282" s="19"/>
      <c r="K282" s="19"/>
      <c r="L282" s="12"/>
      <c r="M282" s="12"/>
      <c r="N282" s="12"/>
      <c r="O282" s="12"/>
      <c r="P282" s="12"/>
      <c r="Q282" s="12"/>
      <c r="R282" s="12"/>
      <c r="S282" s="12"/>
      <c r="T282" s="12"/>
      <c r="U282" s="12"/>
      <c r="V282" s="12"/>
    </row>
    <row r="283" spans="1:22" ht="16.5" thickBot="1">
      <c r="A283" s="521"/>
      <c r="B283" s="345" t="s">
        <v>172</v>
      </c>
      <c r="C283" s="521"/>
      <c r="D283" s="261">
        <v>4</v>
      </c>
      <c r="E283" s="534"/>
      <c r="F283" s="261">
        <v>1</v>
      </c>
      <c r="G283" s="19"/>
      <c r="H283" s="19"/>
      <c r="I283" s="19"/>
      <c r="J283" s="19"/>
      <c r="K283" s="19"/>
      <c r="L283" s="12"/>
      <c r="M283" s="12"/>
      <c r="N283" s="12"/>
      <c r="O283" s="12"/>
      <c r="P283" s="12"/>
      <c r="Q283" s="12"/>
      <c r="R283" s="12"/>
      <c r="S283" s="12"/>
      <c r="T283" s="12"/>
      <c r="U283" s="12"/>
      <c r="V283" s="12"/>
    </row>
    <row r="284" spans="1:22" ht="16.5" thickBot="1">
      <c r="A284" s="521"/>
      <c r="B284" s="345" t="s">
        <v>173</v>
      </c>
      <c r="C284" s="521"/>
      <c r="D284" s="261">
        <v>7</v>
      </c>
      <c r="E284" s="534"/>
      <c r="F284" s="261">
        <v>9</v>
      </c>
      <c r="G284" s="19"/>
      <c r="H284" s="19"/>
      <c r="I284" s="19"/>
      <c r="J284" s="19"/>
      <c r="K284" s="19"/>
      <c r="L284" s="12"/>
      <c r="M284" s="12"/>
      <c r="N284" s="12"/>
      <c r="O284" s="12"/>
      <c r="P284" s="12"/>
      <c r="Q284" s="12"/>
      <c r="R284" s="12"/>
      <c r="S284" s="12"/>
      <c r="T284" s="12"/>
      <c r="U284" s="12"/>
      <c r="V284" s="12"/>
    </row>
    <row r="285" spans="1:22" ht="16.5" thickBot="1">
      <c r="A285" s="521"/>
      <c r="B285" s="345" t="s">
        <v>174</v>
      </c>
      <c r="C285" s="521"/>
      <c r="D285" s="261">
        <v>5</v>
      </c>
      <c r="E285" s="534"/>
      <c r="F285" s="261">
        <v>3</v>
      </c>
      <c r="G285" s="19"/>
      <c r="H285" s="21"/>
      <c r="I285" s="19"/>
      <c r="J285" s="19"/>
      <c r="K285" s="19"/>
      <c r="L285" s="12"/>
      <c r="M285" s="12"/>
      <c r="N285" s="12"/>
      <c r="O285" s="12"/>
      <c r="P285" s="12"/>
      <c r="Q285" s="12"/>
      <c r="R285" s="12"/>
      <c r="S285" s="12"/>
      <c r="T285" s="12"/>
      <c r="U285" s="12"/>
      <c r="V285" s="12"/>
    </row>
    <row r="286" spans="1:22" ht="16.5" thickBot="1">
      <c r="A286" s="521"/>
      <c r="B286" s="345" t="s">
        <v>175</v>
      </c>
      <c r="C286" s="521"/>
      <c r="D286" s="261">
        <v>1</v>
      </c>
      <c r="E286" s="534"/>
      <c r="F286" s="261">
        <v>1</v>
      </c>
      <c r="G286" s="19"/>
      <c r="H286" s="32"/>
      <c r="I286" s="19"/>
      <c r="J286" s="19"/>
      <c r="K286" s="19"/>
      <c r="L286" s="12"/>
      <c r="M286" s="12"/>
      <c r="N286" s="12"/>
      <c r="O286" s="12"/>
      <c r="P286" s="12"/>
      <c r="Q286" s="12"/>
      <c r="R286" s="12"/>
      <c r="S286" s="12"/>
      <c r="T286" s="12"/>
      <c r="U286" s="12"/>
      <c r="V286" s="12"/>
    </row>
    <row r="287" spans="1:22" ht="16.5" thickBot="1">
      <c r="A287" s="521"/>
      <c r="B287" s="345" t="s">
        <v>176</v>
      </c>
      <c r="C287" s="521"/>
      <c r="D287" s="261">
        <v>6</v>
      </c>
      <c r="E287" s="534"/>
      <c r="F287" s="261">
        <v>4</v>
      </c>
      <c r="G287" s="30"/>
      <c r="H287" s="23"/>
      <c r="I287" s="19"/>
      <c r="J287" s="19"/>
      <c r="K287" s="19"/>
      <c r="L287" s="12"/>
      <c r="M287" s="12"/>
      <c r="N287" s="12"/>
      <c r="O287" s="12"/>
      <c r="P287" s="12"/>
      <c r="Q287" s="12"/>
      <c r="R287" s="12"/>
      <c r="S287" s="12"/>
      <c r="T287" s="12"/>
      <c r="U287" s="12"/>
      <c r="V287" s="12"/>
    </row>
    <row r="288" spans="1:22" ht="16.5" thickBot="1">
      <c r="A288" s="521"/>
      <c r="B288" s="345" t="s">
        <v>177</v>
      </c>
      <c r="C288" s="521"/>
      <c r="D288" s="261">
        <v>8</v>
      </c>
      <c r="E288" s="534"/>
      <c r="F288" s="261">
        <v>7</v>
      </c>
      <c r="G288" s="19"/>
      <c r="H288" s="21"/>
      <c r="I288" s="19"/>
      <c r="J288" s="19"/>
      <c r="K288" s="19"/>
      <c r="L288" s="12"/>
      <c r="M288" s="12"/>
      <c r="N288" s="12"/>
      <c r="O288" s="12"/>
      <c r="P288" s="12"/>
      <c r="Q288" s="12"/>
      <c r="R288" s="12"/>
      <c r="S288" s="12"/>
      <c r="T288" s="12"/>
      <c r="U288" s="12"/>
      <c r="V288" s="12"/>
    </row>
    <row r="289" spans="1:22" ht="16.5" thickBot="1">
      <c r="A289" s="521"/>
      <c r="B289" s="345" t="s">
        <v>178</v>
      </c>
      <c r="C289" s="521"/>
      <c r="D289" s="261">
        <v>4</v>
      </c>
      <c r="E289" s="534"/>
      <c r="F289" s="261">
        <v>5</v>
      </c>
      <c r="G289" s="19"/>
      <c r="H289" s="21"/>
      <c r="I289" s="19"/>
      <c r="J289" s="19"/>
      <c r="K289" s="19"/>
      <c r="L289" s="12"/>
      <c r="M289" s="12"/>
      <c r="N289" s="12"/>
      <c r="O289" s="12"/>
      <c r="P289" s="12"/>
      <c r="Q289" s="12"/>
      <c r="R289" s="12"/>
      <c r="S289" s="12"/>
      <c r="T289" s="12"/>
      <c r="U289" s="12"/>
      <c r="V289" s="12"/>
    </row>
    <row r="290" spans="1:22" ht="16.5" thickBot="1">
      <c r="A290" s="521"/>
      <c r="B290" s="346" t="s">
        <v>179</v>
      </c>
      <c r="C290" s="521"/>
      <c r="D290" s="261">
        <v>3</v>
      </c>
      <c r="E290" s="534"/>
      <c r="F290" s="261">
        <v>4</v>
      </c>
      <c r="G290" s="19"/>
      <c r="H290" s="21"/>
      <c r="I290" s="19"/>
      <c r="J290" s="19"/>
      <c r="K290" s="19"/>
      <c r="L290" s="12"/>
      <c r="M290" s="12"/>
      <c r="N290" s="12"/>
      <c r="O290" s="12"/>
      <c r="P290" s="12"/>
      <c r="Q290" s="12"/>
      <c r="R290" s="12"/>
      <c r="S290" s="12"/>
      <c r="T290" s="12"/>
      <c r="U290" s="12"/>
      <c r="V290" s="12"/>
    </row>
    <row r="291" spans="1:22" ht="15.75">
      <c r="A291" s="521"/>
      <c r="B291" s="262"/>
      <c r="C291" s="262"/>
      <c r="D291" s="262"/>
      <c r="E291" s="262"/>
      <c r="F291" s="262"/>
      <c r="G291" s="19"/>
      <c r="H291" s="21"/>
      <c r="I291" s="19"/>
      <c r="J291" s="19"/>
      <c r="K291" s="19"/>
      <c r="L291" s="12"/>
      <c r="M291" s="12"/>
      <c r="N291" s="12"/>
      <c r="O291" s="12"/>
      <c r="P291" s="12"/>
      <c r="Q291" s="12"/>
      <c r="R291" s="12"/>
      <c r="S291" s="12"/>
      <c r="T291" s="12"/>
      <c r="U291" s="12"/>
      <c r="V291" s="12"/>
    </row>
    <row r="292" spans="1:22" ht="15.75">
      <c r="A292" s="262"/>
      <c r="B292" s="262"/>
      <c r="C292" s="262"/>
      <c r="D292" s="262"/>
      <c r="E292" s="262"/>
      <c r="F292" s="262"/>
      <c r="G292" s="12"/>
      <c r="H292" s="21"/>
      <c r="I292" s="19"/>
      <c r="J292" s="19"/>
      <c r="K292" s="19"/>
      <c r="L292" s="12"/>
      <c r="M292" s="12"/>
      <c r="N292" s="12"/>
      <c r="O292" s="12"/>
      <c r="P292" s="12"/>
      <c r="Q292" s="12"/>
      <c r="R292" s="12"/>
      <c r="S292" s="12"/>
      <c r="T292" s="12"/>
      <c r="U292" s="12"/>
      <c r="V292" s="12"/>
    </row>
    <row r="293" spans="1:22" ht="16.5" thickBot="1">
      <c r="A293" s="12"/>
      <c r="B293" s="12"/>
      <c r="C293" s="12"/>
      <c r="D293" s="12"/>
      <c r="E293" s="12"/>
      <c r="F293" s="12"/>
      <c r="G293" s="12"/>
      <c r="H293" s="21"/>
      <c r="I293" s="19"/>
      <c r="J293" s="19"/>
      <c r="K293" s="19"/>
      <c r="L293" s="12"/>
      <c r="M293" s="12"/>
      <c r="N293" s="12"/>
      <c r="O293" s="12"/>
      <c r="P293" s="12"/>
      <c r="Q293" s="12"/>
      <c r="R293" s="12"/>
      <c r="S293" s="12"/>
      <c r="T293" s="12"/>
      <c r="U293" s="12"/>
      <c r="V293" s="12"/>
    </row>
    <row r="294" spans="1:22" ht="26.25" thickBot="1">
      <c r="A294" s="12"/>
      <c r="B294" s="545" t="s">
        <v>180</v>
      </c>
      <c r="C294" s="546"/>
      <c r="D294" s="546"/>
      <c r="E294" s="546"/>
      <c r="F294" s="546"/>
      <c r="G294" s="547"/>
      <c r="H294" s="21"/>
      <c r="I294" s="19"/>
      <c r="J294" s="19"/>
      <c r="K294" s="19"/>
      <c r="L294" s="12"/>
      <c r="M294" s="12"/>
      <c r="N294" s="12"/>
      <c r="O294" s="12"/>
      <c r="P294" s="12"/>
      <c r="Q294" s="12"/>
      <c r="R294" s="12"/>
      <c r="S294" s="12"/>
      <c r="T294" s="12"/>
      <c r="U294" s="12"/>
      <c r="V294" s="12"/>
    </row>
    <row r="295" spans="1:22" ht="16.5" thickBot="1">
      <c r="A295" s="19"/>
      <c r="B295" s="19"/>
      <c r="C295" s="19"/>
      <c r="D295" s="19"/>
      <c r="E295" s="19"/>
      <c r="F295" s="19"/>
      <c r="G295" s="19"/>
      <c r="H295" s="21"/>
      <c r="I295" s="19"/>
      <c r="J295" s="19"/>
      <c r="K295" s="19"/>
      <c r="L295" s="12"/>
      <c r="M295" s="12"/>
      <c r="N295" s="12"/>
      <c r="O295" s="12"/>
      <c r="P295" s="12"/>
      <c r="Q295" s="12"/>
      <c r="R295" s="12"/>
      <c r="S295" s="12"/>
      <c r="T295" s="12"/>
      <c r="U295" s="12"/>
      <c r="V295" s="12"/>
    </row>
    <row r="296" spans="1:22" ht="16.5" thickBot="1">
      <c r="A296" s="347">
        <v>1</v>
      </c>
      <c r="B296" s="348" t="s">
        <v>181</v>
      </c>
      <c r="C296" s="521"/>
      <c r="D296" s="521"/>
      <c r="E296" s="521"/>
      <c r="F296" s="521"/>
      <c r="G296" s="521"/>
      <c r="H296" s="21"/>
      <c r="I296" s="19"/>
      <c r="J296" s="19"/>
      <c r="K296" s="19"/>
      <c r="L296" s="12"/>
      <c r="M296" s="12"/>
      <c r="N296" s="12"/>
      <c r="O296" s="12"/>
      <c r="P296" s="12"/>
      <c r="Q296" s="12"/>
      <c r="R296" s="12"/>
      <c r="S296" s="12"/>
      <c r="T296" s="12"/>
      <c r="U296" s="12"/>
      <c r="V296" s="12"/>
    </row>
    <row r="297" spans="1:22" ht="16.5" thickBot="1">
      <c r="A297" s="349"/>
      <c r="B297" s="521"/>
      <c r="C297" s="521"/>
      <c r="D297" s="521"/>
      <c r="E297" s="521"/>
      <c r="F297" s="521"/>
      <c r="G297" s="521"/>
      <c r="H297" s="21"/>
      <c r="I297" s="19"/>
      <c r="J297" s="19"/>
      <c r="K297" s="19"/>
      <c r="L297" s="12"/>
      <c r="M297" s="12"/>
      <c r="N297" s="12"/>
      <c r="O297" s="12"/>
      <c r="P297" s="12"/>
      <c r="Q297" s="12"/>
      <c r="R297" s="12"/>
      <c r="S297" s="12"/>
      <c r="T297" s="12"/>
      <c r="U297" s="12"/>
      <c r="V297" s="12"/>
    </row>
    <row r="298" spans="1:22" ht="16.5" thickBot="1">
      <c r="A298" s="347">
        <v>2</v>
      </c>
      <c r="B298" s="348" t="s">
        <v>182</v>
      </c>
      <c r="C298" s="521"/>
      <c r="D298" s="521"/>
      <c r="E298" s="521"/>
      <c r="F298" s="521"/>
      <c r="G298" s="521"/>
      <c r="H298" s="19"/>
      <c r="I298" s="19"/>
      <c r="J298" s="19"/>
      <c r="K298" s="19"/>
      <c r="L298" s="12"/>
      <c r="M298" s="12"/>
      <c r="N298" s="12"/>
      <c r="O298" s="12"/>
      <c r="P298" s="12"/>
      <c r="Q298" s="12"/>
      <c r="R298" s="12"/>
      <c r="S298" s="12"/>
      <c r="T298" s="12"/>
      <c r="U298" s="12"/>
      <c r="V298" s="12"/>
    </row>
    <row r="299" spans="1:22" ht="16.5" thickBot="1">
      <c r="A299" s="349"/>
      <c r="B299" s="521"/>
      <c r="C299" s="521"/>
      <c r="D299" s="521"/>
      <c r="E299" s="521"/>
      <c r="F299" s="521"/>
      <c r="G299" s="521"/>
      <c r="H299" s="19"/>
      <c r="I299" s="19"/>
      <c r="J299" s="19"/>
      <c r="K299" s="19"/>
      <c r="L299" s="12"/>
      <c r="M299" s="12"/>
      <c r="N299" s="12"/>
      <c r="O299" s="12"/>
      <c r="P299" s="12"/>
      <c r="Q299" s="12"/>
      <c r="R299" s="12"/>
      <c r="S299" s="12"/>
      <c r="T299" s="12"/>
      <c r="U299" s="12"/>
      <c r="V299" s="12"/>
    </row>
    <row r="300" spans="1:22" ht="28.5" customHeight="1" thickBot="1">
      <c r="A300" s="350">
        <v>3</v>
      </c>
      <c r="B300" s="373" t="s">
        <v>183</v>
      </c>
      <c r="C300" s="521"/>
      <c r="D300" s="312" t="s">
        <v>184</v>
      </c>
      <c r="E300" s="521"/>
      <c r="F300" s="322" t="s">
        <v>185</v>
      </c>
      <c r="G300" s="521"/>
      <c r="H300" s="19"/>
      <c r="I300" s="19"/>
      <c r="J300" s="19"/>
      <c r="K300" s="19"/>
      <c r="L300" s="12"/>
      <c r="M300" s="12"/>
      <c r="N300" s="12"/>
      <c r="O300" s="12"/>
      <c r="P300" s="12"/>
      <c r="Q300" s="12"/>
      <c r="R300" s="12"/>
      <c r="S300" s="12"/>
      <c r="T300" s="12"/>
      <c r="U300" s="12"/>
      <c r="V300" s="12"/>
    </row>
    <row r="301" spans="1:22" ht="16.5" thickBot="1">
      <c r="A301" s="521"/>
      <c r="B301" s="521"/>
      <c r="C301" s="521"/>
      <c r="D301" s="521"/>
      <c r="E301" s="521"/>
      <c r="F301" s="521"/>
      <c r="G301" s="521"/>
      <c r="H301" s="19"/>
      <c r="I301" s="19"/>
      <c r="J301" s="19"/>
      <c r="K301" s="19"/>
      <c r="L301" s="12"/>
      <c r="M301" s="12"/>
      <c r="N301" s="12"/>
      <c r="O301" s="12"/>
      <c r="P301" s="12"/>
      <c r="Q301" s="12"/>
      <c r="R301" s="12"/>
      <c r="S301" s="12"/>
      <c r="T301" s="12"/>
      <c r="U301" s="12"/>
      <c r="V301" s="12"/>
    </row>
    <row r="302" spans="1:22" ht="15.75">
      <c r="A302" s="521"/>
      <c r="B302" s="351" t="s">
        <v>111</v>
      </c>
      <c r="C302" s="521"/>
      <c r="D302" s="314"/>
      <c r="E302" s="534"/>
      <c r="F302" s="314"/>
      <c r="G302" s="521"/>
      <c r="H302" s="19"/>
      <c r="I302" s="19"/>
      <c r="J302" s="19"/>
      <c r="K302" s="19"/>
      <c r="L302" s="12"/>
      <c r="M302" s="12"/>
      <c r="N302" s="12"/>
      <c r="O302" s="12"/>
      <c r="P302" s="12"/>
      <c r="Q302" s="12"/>
      <c r="R302" s="12"/>
      <c r="S302" s="12"/>
      <c r="T302" s="12"/>
      <c r="U302" s="12"/>
      <c r="V302" s="12"/>
    </row>
    <row r="303" spans="1:22" ht="15.75">
      <c r="A303" s="521"/>
      <c r="B303" s="313" t="s">
        <v>102</v>
      </c>
      <c r="C303" s="521"/>
      <c r="D303" s="314">
        <v>9</v>
      </c>
      <c r="E303" s="534"/>
      <c r="F303" s="314">
        <v>5</v>
      </c>
      <c r="G303" s="521"/>
      <c r="H303" s="19"/>
      <c r="I303" s="19"/>
      <c r="J303" s="19"/>
      <c r="K303" s="19"/>
      <c r="L303" s="12"/>
      <c r="M303" s="12"/>
      <c r="N303" s="12"/>
      <c r="O303" s="12"/>
      <c r="P303" s="12"/>
      <c r="Q303" s="12"/>
      <c r="R303" s="12"/>
      <c r="S303" s="12"/>
      <c r="T303" s="12"/>
      <c r="U303" s="12"/>
      <c r="V303" s="12"/>
    </row>
    <row r="304" spans="1:22" ht="15.75">
      <c r="A304" s="521"/>
      <c r="B304" s="313" t="s">
        <v>103</v>
      </c>
      <c r="C304" s="521"/>
      <c r="D304" s="314">
        <v>9</v>
      </c>
      <c r="E304" s="534"/>
      <c r="F304" s="314">
        <v>4</v>
      </c>
      <c r="G304" s="521"/>
      <c r="H304" s="19"/>
      <c r="I304" s="19"/>
      <c r="J304" s="19"/>
      <c r="K304" s="19"/>
      <c r="L304" s="12"/>
      <c r="M304" s="12"/>
      <c r="N304" s="12"/>
      <c r="O304" s="12"/>
      <c r="P304" s="12"/>
      <c r="Q304" s="12"/>
      <c r="R304" s="12"/>
      <c r="S304" s="12"/>
      <c r="T304" s="12"/>
      <c r="U304" s="12"/>
      <c r="V304" s="12"/>
    </row>
    <row r="305" spans="1:22" ht="15.75">
      <c r="A305" s="521"/>
      <c r="B305" s="313" t="s">
        <v>104</v>
      </c>
      <c r="C305" s="521"/>
      <c r="D305" s="314">
        <v>9</v>
      </c>
      <c r="E305" s="534"/>
      <c r="F305" s="314">
        <v>3</v>
      </c>
      <c r="G305" s="521"/>
      <c r="H305" s="19"/>
      <c r="I305" s="19"/>
      <c r="J305" s="19"/>
      <c r="K305" s="19"/>
      <c r="L305" s="12"/>
      <c r="M305" s="12"/>
      <c r="N305" s="12"/>
      <c r="O305" s="12"/>
      <c r="P305" s="12"/>
      <c r="Q305" s="12"/>
      <c r="R305" s="12"/>
      <c r="S305" s="12"/>
      <c r="T305" s="12"/>
      <c r="U305" s="12"/>
      <c r="V305" s="12"/>
    </row>
    <row r="306" spans="1:22" ht="15.75">
      <c r="A306" s="521"/>
      <c r="B306" s="345"/>
      <c r="C306" s="521"/>
      <c r="D306" s="314"/>
      <c r="E306" s="534"/>
      <c r="F306" s="314"/>
      <c r="G306" s="521"/>
      <c r="H306" s="19"/>
      <c r="I306" s="19"/>
      <c r="J306" s="19"/>
      <c r="K306" s="19"/>
      <c r="L306" s="12"/>
      <c r="M306" s="12"/>
      <c r="N306" s="12"/>
      <c r="O306" s="12"/>
      <c r="P306" s="12"/>
      <c r="Q306" s="12"/>
      <c r="R306" s="12"/>
      <c r="S306" s="12"/>
      <c r="T306" s="12"/>
      <c r="U306" s="12"/>
      <c r="V306" s="12"/>
    </row>
    <row r="307" spans="1:22" ht="16.5" thickBot="1">
      <c r="A307" s="521"/>
      <c r="B307" s="346"/>
      <c r="C307" s="521"/>
      <c r="D307" s="314"/>
      <c r="E307" s="534"/>
      <c r="F307" s="314"/>
      <c r="G307" s="521"/>
      <c r="H307" s="19"/>
      <c r="I307" s="19"/>
      <c r="J307" s="19"/>
      <c r="K307" s="19"/>
      <c r="L307" s="12"/>
      <c r="M307" s="12"/>
      <c r="N307" s="12"/>
      <c r="O307" s="12"/>
      <c r="P307" s="12"/>
      <c r="Q307" s="12"/>
      <c r="R307" s="12"/>
      <c r="S307" s="12"/>
      <c r="T307" s="12"/>
      <c r="U307" s="12"/>
      <c r="V307" s="12"/>
    </row>
    <row r="308" spans="1:22" ht="15.75">
      <c r="A308" s="19"/>
      <c r="B308" s="19"/>
      <c r="C308" s="19"/>
      <c r="D308" s="19"/>
      <c r="E308" s="19"/>
      <c r="F308" s="19"/>
      <c r="G308" s="19"/>
      <c r="H308" s="19"/>
      <c r="I308" s="19"/>
      <c r="J308" s="19"/>
      <c r="K308" s="19"/>
      <c r="L308" s="12"/>
      <c r="M308" s="12"/>
      <c r="N308" s="12"/>
      <c r="O308" s="12"/>
      <c r="P308" s="12"/>
      <c r="Q308" s="12"/>
      <c r="R308" s="12"/>
      <c r="S308" s="12"/>
      <c r="T308" s="12"/>
      <c r="U308" s="12"/>
      <c r="V308" s="12"/>
    </row>
    <row r="309" spans="1:22" ht="15.75">
      <c r="A309" s="19"/>
      <c r="B309" s="19"/>
      <c r="C309" s="19"/>
      <c r="D309" s="19"/>
      <c r="E309" s="19"/>
      <c r="F309" s="19"/>
      <c r="G309" s="19"/>
      <c r="H309" s="19"/>
      <c r="I309" s="19"/>
      <c r="J309" s="19"/>
      <c r="K309" s="19"/>
      <c r="L309" s="12"/>
      <c r="M309" s="12"/>
      <c r="N309" s="12"/>
      <c r="O309" s="12"/>
      <c r="P309" s="12"/>
      <c r="Q309" s="12"/>
      <c r="R309" s="12"/>
      <c r="S309" s="12"/>
      <c r="T309" s="12"/>
      <c r="U309" s="12"/>
      <c r="V309" s="12"/>
    </row>
    <row r="310" spans="1:22" ht="16.5" thickBot="1">
      <c r="A310" s="19"/>
      <c r="B310" s="19"/>
      <c r="C310" s="19"/>
      <c r="D310" s="19"/>
      <c r="E310" s="19"/>
      <c r="F310" s="19"/>
      <c r="G310" s="19"/>
      <c r="H310" s="19"/>
      <c r="I310" s="19"/>
      <c r="J310" s="19"/>
      <c r="K310" s="19"/>
      <c r="L310" s="12"/>
      <c r="M310" s="12"/>
      <c r="N310" s="12"/>
      <c r="O310" s="12"/>
      <c r="P310" s="12"/>
      <c r="Q310" s="12"/>
      <c r="R310" s="12"/>
      <c r="S310" s="12"/>
      <c r="T310" s="12"/>
      <c r="U310" s="12"/>
      <c r="V310" s="12"/>
    </row>
    <row r="311" spans="1:22" ht="24.75" customHeight="1" thickBot="1">
      <c r="A311" s="19"/>
      <c r="B311" s="531" t="s">
        <v>186</v>
      </c>
      <c r="C311" s="13"/>
      <c r="D311" s="13"/>
      <c r="E311" s="13"/>
      <c r="F311" s="13"/>
      <c r="G311" s="14"/>
      <c r="H311" s="19"/>
      <c r="I311" s="19"/>
      <c r="J311" s="19"/>
      <c r="K311" s="19"/>
      <c r="L311" s="12"/>
      <c r="M311" s="12"/>
      <c r="N311" s="12"/>
      <c r="O311" s="12"/>
      <c r="P311" s="12"/>
      <c r="Q311" s="12"/>
      <c r="R311" s="12"/>
      <c r="S311" s="12"/>
      <c r="T311" s="12"/>
      <c r="U311" s="12"/>
      <c r="V311" s="12"/>
    </row>
    <row r="312" spans="1:22" ht="16.5" thickBot="1">
      <c r="A312" s="19"/>
      <c r="B312" s="19"/>
      <c r="C312" s="21"/>
      <c r="D312" s="21"/>
      <c r="E312" s="19"/>
      <c r="F312" s="19"/>
      <c r="G312" s="19"/>
      <c r="H312" s="19"/>
      <c r="I312" s="19"/>
      <c r="J312" s="19"/>
      <c r="K312" s="19"/>
      <c r="L312" s="12"/>
      <c r="M312" s="12"/>
      <c r="N312" s="12"/>
      <c r="O312" s="12"/>
      <c r="P312" s="12"/>
      <c r="Q312" s="12"/>
      <c r="R312" s="12"/>
      <c r="S312" s="12"/>
      <c r="T312" s="12"/>
      <c r="U312" s="12"/>
      <c r="V312" s="12"/>
    </row>
    <row r="313" spans="1:22" ht="16.5" thickBot="1">
      <c r="A313" s="257">
        <v>1</v>
      </c>
      <c r="B313" s="352" t="s">
        <v>187</v>
      </c>
      <c r="C313" s="6"/>
      <c r="D313" s="6"/>
      <c r="E313" s="19"/>
      <c r="F313" s="19"/>
      <c r="G313" s="19"/>
      <c r="H313" s="19"/>
      <c r="I313" s="19"/>
      <c r="J313" s="19"/>
      <c r="K313" s="19"/>
      <c r="L313" s="12"/>
      <c r="M313" s="12"/>
      <c r="N313" s="12"/>
      <c r="O313" s="12"/>
      <c r="P313" s="12"/>
      <c r="Q313" s="12"/>
      <c r="R313" s="12"/>
      <c r="S313" s="12"/>
      <c r="T313" s="12"/>
      <c r="U313" s="12"/>
      <c r="V313" s="12"/>
    </row>
    <row r="314" spans="1:22" ht="15.75">
      <c r="A314" s="19"/>
      <c r="B314" s="19"/>
      <c r="C314" s="21"/>
      <c r="D314" s="21"/>
      <c r="E314" s="19"/>
      <c r="F314" s="19"/>
      <c r="G314" s="19"/>
      <c r="H314" s="19"/>
      <c r="I314" s="19"/>
      <c r="J314" s="19"/>
      <c r="K314" s="19"/>
      <c r="L314" s="12"/>
      <c r="M314" s="12"/>
      <c r="N314" s="12"/>
      <c r="O314" s="12"/>
      <c r="P314" s="12"/>
      <c r="Q314" s="12"/>
      <c r="R314" s="12"/>
      <c r="S314" s="12"/>
      <c r="T314" s="12"/>
      <c r="U314" s="12"/>
      <c r="V314" s="12"/>
    </row>
    <row r="315" spans="1:22" ht="15.75">
      <c r="A315" s="19"/>
      <c r="B315" s="19"/>
      <c r="C315" s="19"/>
      <c r="D315" s="19"/>
      <c r="E315" s="19"/>
      <c r="F315" s="19"/>
      <c r="G315" s="19"/>
      <c r="H315" s="19"/>
      <c r="I315" s="19"/>
      <c r="J315" s="19"/>
      <c r="K315" s="19"/>
      <c r="L315" s="12"/>
      <c r="M315" s="12"/>
      <c r="N315" s="12"/>
      <c r="O315" s="12"/>
      <c r="P315" s="12"/>
      <c r="Q315" s="12"/>
      <c r="R315" s="12"/>
      <c r="S315" s="12"/>
      <c r="T315" s="12"/>
      <c r="U315" s="12"/>
      <c r="V315" s="12"/>
    </row>
    <row r="316" spans="1:22" ht="16.5" thickBot="1">
      <c r="A316" s="19"/>
      <c r="B316" s="19"/>
      <c r="C316" s="19"/>
      <c r="D316" s="19"/>
      <c r="E316" s="19"/>
      <c r="F316" s="19"/>
      <c r="G316" s="19"/>
      <c r="H316" s="19"/>
      <c r="I316" s="19"/>
      <c r="J316" s="19"/>
      <c r="K316" s="19"/>
      <c r="L316" s="12"/>
      <c r="M316" s="12"/>
      <c r="N316" s="12"/>
      <c r="O316" s="12"/>
      <c r="P316" s="12"/>
      <c r="Q316" s="12"/>
      <c r="R316" s="12"/>
      <c r="S316" s="12"/>
      <c r="T316" s="12"/>
      <c r="U316" s="12"/>
      <c r="V316" s="12"/>
    </row>
    <row r="317" spans="1:22" ht="26.25" customHeight="1" thickBot="1">
      <c r="A317" s="19"/>
      <c r="B317" s="531" t="s">
        <v>188</v>
      </c>
      <c r="C317" s="392"/>
      <c r="D317" s="392"/>
      <c r="E317" s="392"/>
      <c r="F317" s="392"/>
      <c r="G317" s="14"/>
      <c r="H317" s="19"/>
      <c r="I317" s="19"/>
      <c r="J317" s="19"/>
      <c r="K317" s="19"/>
      <c r="L317" s="12"/>
      <c r="M317" s="12"/>
      <c r="N317" s="12"/>
      <c r="O317" s="12"/>
      <c r="P317" s="12"/>
      <c r="Q317" s="12"/>
      <c r="R317" s="12"/>
      <c r="S317" s="12"/>
      <c r="T317" s="12"/>
      <c r="U317" s="12"/>
      <c r="V317" s="12"/>
    </row>
    <row r="318" spans="1:22" ht="16.5" thickBot="1">
      <c r="A318" s="19"/>
      <c r="B318" s="19"/>
      <c r="C318" s="19"/>
      <c r="D318" s="19"/>
      <c r="E318" s="19"/>
      <c r="F318" s="19"/>
      <c r="G318" s="19"/>
      <c r="H318" s="19"/>
      <c r="I318" s="19"/>
      <c r="J318" s="19"/>
      <c r="K318" s="19"/>
      <c r="L318" s="12"/>
      <c r="M318" s="12"/>
      <c r="N318" s="12"/>
      <c r="O318" s="12"/>
      <c r="P318" s="12"/>
      <c r="Q318" s="12"/>
      <c r="R318" s="12"/>
      <c r="S318" s="12"/>
      <c r="T318" s="12"/>
      <c r="U318" s="12"/>
      <c r="V318" s="12"/>
    </row>
    <row r="319" spans="1:22" ht="105.75" thickBot="1">
      <c r="A319" s="353" t="s">
        <v>189</v>
      </c>
      <c r="B319" s="354" t="s">
        <v>190</v>
      </c>
      <c r="C319" s="521"/>
      <c r="D319" s="521"/>
      <c r="E319" s="521"/>
      <c r="F319" s="521"/>
      <c r="G319" s="521"/>
      <c r="H319" s="19"/>
      <c r="I319" s="19"/>
      <c r="J319" s="19"/>
      <c r="K319" s="19"/>
      <c r="L319" s="12"/>
      <c r="M319" s="12"/>
      <c r="N319" s="12"/>
      <c r="O319" s="12"/>
      <c r="P319" s="12"/>
      <c r="Q319" s="12"/>
      <c r="R319" s="12"/>
      <c r="S319" s="12"/>
      <c r="T319" s="12"/>
      <c r="U319" s="12"/>
      <c r="V319" s="12"/>
    </row>
    <row r="320" spans="1:22" ht="16.5" thickBot="1">
      <c r="A320" s="355"/>
      <c r="B320" s="298"/>
      <c r="C320" s="521"/>
      <c r="D320" s="521"/>
      <c r="E320" s="521"/>
      <c r="F320" s="521"/>
      <c r="G320" s="521"/>
      <c r="H320" s="19"/>
      <c r="I320" s="19"/>
      <c r="J320" s="19"/>
      <c r="K320" s="19"/>
      <c r="L320" s="12"/>
      <c r="M320" s="12"/>
      <c r="N320" s="12"/>
      <c r="O320" s="12"/>
      <c r="P320" s="12"/>
      <c r="Q320" s="12"/>
      <c r="R320" s="12"/>
      <c r="S320" s="12"/>
      <c r="T320" s="12"/>
      <c r="U320" s="12"/>
      <c r="V320" s="12"/>
    </row>
    <row r="321" spans="1:22" ht="105.75" thickBot="1">
      <c r="A321" s="353" t="s">
        <v>191</v>
      </c>
      <c r="B321" s="354" t="s">
        <v>192</v>
      </c>
      <c r="C321" s="521"/>
      <c r="D321" s="521"/>
      <c r="E321" s="521"/>
      <c r="F321" s="521"/>
      <c r="G321" s="521"/>
      <c r="H321" s="19"/>
      <c r="I321" s="19"/>
      <c r="J321" s="19"/>
      <c r="K321" s="19"/>
      <c r="L321" s="12"/>
      <c r="M321" s="12"/>
      <c r="N321" s="12"/>
      <c r="O321" s="12"/>
      <c r="P321" s="12"/>
      <c r="Q321" s="12"/>
      <c r="R321" s="12"/>
      <c r="S321" s="12"/>
      <c r="T321" s="12"/>
      <c r="U321" s="12"/>
      <c r="V321" s="12"/>
    </row>
    <row r="322" spans="1:22" ht="16.5" thickBot="1">
      <c r="A322" s="355"/>
      <c r="B322" s="521"/>
      <c r="C322" s="521"/>
      <c r="D322" s="521"/>
      <c r="E322" s="521"/>
      <c r="F322" s="521"/>
      <c r="G322" s="521"/>
      <c r="H322" s="19"/>
      <c r="I322" s="19"/>
      <c r="J322" s="19"/>
      <c r="K322" s="19"/>
      <c r="L322" s="12"/>
      <c r="M322" s="12"/>
      <c r="N322" s="12"/>
      <c r="O322" s="12"/>
      <c r="P322" s="12"/>
      <c r="Q322" s="12"/>
      <c r="R322" s="12"/>
      <c r="S322" s="12"/>
      <c r="T322" s="12"/>
      <c r="U322" s="12"/>
      <c r="V322" s="12"/>
    </row>
    <row r="323" spans="1:22" ht="30.75" thickBot="1">
      <c r="A323" s="356"/>
      <c r="B323" s="357" t="s">
        <v>193</v>
      </c>
      <c r="C323" s="521"/>
      <c r="D323" s="358" t="s">
        <v>194</v>
      </c>
      <c r="E323" s="359"/>
      <c r="F323" s="358" t="s">
        <v>195</v>
      </c>
      <c r="G323" s="521"/>
      <c r="H323" s="19"/>
      <c r="I323" s="19"/>
      <c r="J323" s="19"/>
      <c r="K323" s="19"/>
      <c r="L323" s="12"/>
      <c r="M323" s="12"/>
      <c r="N323" s="12"/>
      <c r="O323" s="12"/>
      <c r="P323" s="12"/>
      <c r="Q323" s="12"/>
      <c r="R323" s="12"/>
      <c r="S323" s="12"/>
      <c r="T323" s="12"/>
      <c r="U323" s="12"/>
      <c r="V323" s="12"/>
    </row>
    <row r="324" spans="1:22" ht="16.5" thickBot="1">
      <c r="A324" s="256"/>
      <c r="B324" s="357" t="s">
        <v>196</v>
      </c>
      <c r="C324" s="521"/>
      <c r="D324" s="521"/>
      <c r="E324" s="521"/>
      <c r="F324" s="521"/>
      <c r="G324" s="521"/>
      <c r="H324" s="19"/>
      <c r="I324" s="19"/>
      <c r="J324" s="19"/>
      <c r="K324" s="19"/>
      <c r="L324" s="12"/>
      <c r="M324" s="12"/>
      <c r="N324" s="12"/>
      <c r="O324" s="12"/>
      <c r="P324" s="12"/>
      <c r="Q324" s="12"/>
      <c r="R324" s="12"/>
      <c r="S324" s="12"/>
      <c r="T324" s="12"/>
      <c r="U324" s="12"/>
      <c r="V324" s="12"/>
    </row>
    <row r="325" spans="1:22" ht="71.25">
      <c r="A325" s="256"/>
      <c r="B325" s="360" t="s">
        <v>197</v>
      </c>
      <c r="C325" s="521"/>
      <c r="D325" s="361" t="s">
        <v>198</v>
      </c>
      <c r="E325" s="362"/>
      <c r="F325" s="361" t="s">
        <v>199</v>
      </c>
      <c r="G325" s="521"/>
      <c r="H325" s="19"/>
      <c r="I325" s="19"/>
      <c r="J325" s="19"/>
      <c r="K325" s="19"/>
      <c r="L325" s="12"/>
      <c r="M325" s="12"/>
      <c r="N325" s="12"/>
      <c r="O325" s="12"/>
      <c r="P325" s="12"/>
      <c r="Q325" s="12"/>
      <c r="R325" s="12"/>
      <c r="S325" s="12"/>
      <c r="T325" s="12"/>
      <c r="U325" s="12"/>
      <c r="V325" s="12"/>
    </row>
    <row r="326" spans="1:22" ht="15.75">
      <c r="A326" s="256"/>
      <c r="B326" s="360" t="s">
        <v>200</v>
      </c>
      <c r="C326" s="521"/>
      <c r="D326" s="256"/>
      <c r="E326" s="256"/>
      <c r="F326" s="256"/>
      <c r="G326" s="521"/>
      <c r="H326" s="19"/>
      <c r="I326" s="19"/>
      <c r="J326" s="19"/>
      <c r="K326" s="19"/>
      <c r="L326" s="12"/>
      <c r="M326" s="12"/>
      <c r="N326" s="12"/>
      <c r="O326" s="12"/>
      <c r="P326" s="12"/>
      <c r="Q326" s="12"/>
      <c r="R326" s="12"/>
      <c r="S326" s="12"/>
      <c r="T326" s="12"/>
      <c r="U326" s="12"/>
      <c r="V326" s="12"/>
    </row>
    <row r="327" spans="1:22" ht="16.5" thickBot="1">
      <c r="A327" s="256"/>
      <c r="B327" s="360" t="s">
        <v>201</v>
      </c>
      <c r="C327" s="521"/>
      <c r="D327" s="256"/>
      <c r="E327" s="256"/>
      <c r="F327" s="256"/>
      <c r="G327" s="521"/>
      <c r="H327" s="19"/>
      <c r="I327" s="19"/>
      <c r="J327" s="19"/>
      <c r="K327" s="19"/>
      <c r="L327" s="12"/>
      <c r="M327" s="12"/>
      <c r="N327" s="12"/>
      <c r="O327" s="12"/>
      <c r="P327" s="12"/>
      <c r="Q327" s="12"/>
      <c r="R327" s="12"/>
      <c r="S327" s="12"/>
      <c r="T327" s="12"/>
      <c r="U327" s="12"/>
      <c r="V327" s="12"/>
    </row>
    <row r="328" spans="1:22" ht="29.25" thickBot="1">
      <c r="A328" s="521"/>
      <c r="B328" s="521"/>
      <c r="C328" s="521"/>
      <c r="D328" s="363" t="s">
        <v>202</v>
      </c>
      <c r="E328" s="362"/>
      <c r="F328" s="363" t="s">
        <v>202</v>
      </c>
      <c r="G328" s="521"/>
      <c r="H328" s="12"/>
      <c r="I328" s="19"/>
      <c r="J328" s="19"/>
      <c r="K328" s="19"/>
      <c r="L328" s="12"/>
      <c r="M328" s="12"/>
      <c r="N328" s="12"/>
      <c r="O328" s="12"/>
      <c r="P328" s="12"/>
      <c r="Q328" s="12"/>
      <c r="R328" s="12"/>
      <c r="S328" s="12"/>
      <c r="T328" s="12"/>
      <c r="U328" s="12"/>
      <c r="V328" s="12"/>
    </row>
    <row r="329" spans="1:22" ht="16.5" thickBot="1">
      <c r="A329" s="393"/>
      <c r="B329" s="394" t="s">
        <v>14</v>
      </c>
      <c r="C329" s="521"/>
      <c r="D329" s="364"/>
      <c r="E329" s="256"/>
      <c r="F329" s="256"/>
      <c r="G329" s="521"/>
      <c r="H329" s="12"/>
      <c r="I329" s="19"/>
      <c r="J329" s="19"/>
      <c r="K329" s="19"/>
      <c r="L329" s="12"/>
      <c r="M329" s="12"/>
      <c r="N329" s="12"/>
      <c r="O329" s="12"/>
      <c r="P329" s="12"/>
      <c r="Q329" s="12"/>
      <c r="R329" s="12"/>
      <c r="S329" s="12"/>
      <c r="T329" s="12"/>
      <c r="U329" s="12"/>
      <c r="V329" s="12"/>
    </row>
    <row r="330" spans="1:22" ht="45.75" thickBot="1">
      <c r="A330" s="395">
        <v>1</v>
      </c>
      <c r="B330" s="365" t="str">
        <f t="shared" ref="B330:B339" si="1">B28</f>
        <v xml:space="preserve">Home Depot has shown great success when entering new market segments because their marketing strategies that consist of utilizing social media, blogs, workshops, etc. reaching as many potential customers as possible and providing insist into their products far beyond that of its competitors (ModGirlMarketing, 2016). </v>
      </c>
      <c r="C330" s="521"/>
      <c r="D330" s="366">
        <v>3</v>
      </c>
      <c r="E330" s="367"/>
      <c r="F330" s="366">
        <v>4</v>
      </c>
      <c r="G330" s="521"/>
      <c r="H330" s="12"/>
      <c r="I330" s="19"/>
      <c r="J330" s="19"/>
      <c r="K330" s="19"/>
      <c r="L330" s="12"/>
      <c r="M330" s="12"/>
      <c r="N330" s="12"/>
      <c r="O330" s="12"/>
      <c r="P330" s="12"/>
      <c r="Q330" s="12"/>
      <c r="R330" s="12"/>
      <c r="S330" s="12"/>
      <c r="T330" s="12"/>
      <c r="U330" s="12"/>
      <c r="V330" s="12"/>
    </row>
    <row r="331" spans="1:22" ht="30.75" thickBot="1">
      <c r="A331" s="395">
        <v>2</v>
      </c>
      <c r="B331" s="365" t="str">
        <f t="shared" si="1"/>
        <v xml:space="preserve">Home Depot holds a large share of the building and garden market share with Over 29%, compared to its main competitor Lowe’s only holding 19% (Danziger, 2020). </v>
      </c>
      <c r="C331" s="521"/>
      <c r="D331" s="366">
        <v>0</v>
      </c>
      <c r="E331" s="367"/>
      <c r="F331" s="366">
        <v>3</v>
      </c>
      <c r="G331" s="521"/>
      <c r="H331" s="12"/>
      <c r="I331" s="19"/>
      <c r="J331" s="19"/>
      <c r="K331" s="19"/>
      <c r="L331" s="12"/>
      <c r="M331" s="12"/>
      <c r="N331" s="12"/>
      <c r="O331" s="12"/>
      <c r="P331" s="12"/>
      <c r="Q331" s="12"/>
      <c r="R331" s="12"/>
      <c r="S331" s="12"/>
      <c r="T331" s="12"/>
      <c r="U331" s="12"/>
      <c r="V331" s="12"/>
    </row>
    <row r="332" spans="1:22" ht="45.75" thickBot="1">
      <c r="A332" s="395">
        <v>3</v>
      </c>
      <c r="B332" s="365" t="str">
        <f t="shared" si="1"/>
        <v xml:space="preserve">Home Depot has very strong cash flows, over 11 billion in 2019, that allow them to develop and enter into emerging markets as well as capitalize on new advancements in technology, leading to a decrease in operating costs and increase in sales (FernFortUniversity).  </v>
      </c>
      <c r="C332" s="521"/>
      <c r="D332" s="366">
        <v>0</v>
      </c>
      <c r="E332" s="367"/>
      <c r="F332" s="366">
        <v>4</v>
      </c>
      <c r="G332" s="521"/>
      <c r="H332" s="12"/>
      <c r="I332" s="19"/>
      <c r="J332" s="19"/>
      <c r="K332" s="19"/>
      <c r="L332" s="12"/>
      <c r="M332" s="12"/>
      <c r="N332" s="12"/>
      <c r="O332" s="12"/>
      <c r="P332" s="12"/>
      <c r="Q332" s="12"/>
      <c r="R332" s="12"/>
      <c r="S332" s="12"/>
      <c r="T332" s="12"/>
      <c r="U332" s="12"/>
      <c r="V332" s="12"/>
    </row>
    <row r="333" spans="1:22" ht="45.75" thickBot="1">
      <c r="A333" s="395">
        <v>4</v>
      </c>
      <c r="B333" s="365" t="str">
        <f t="shared" si="1"/>
        <v xml:space="preserve">Home Depot focuses greatly on their employees through intensive training programs and research &amp; development that allow for a more knowledgeable workforce, spending on average 6 months in training to start with continual training programs (Home Depot).  </v>
      </c>
      <c r="C333" s="521"/>
      <c r="D333" s="366">
        <v>1</v>
      </c>
      <c r="E333" s="367"/>
      <c r="F333" s="366">
        <v>3</v>
      </c>
      <c r="G333" s="521"/>
      <c r="H333" s="12"/>
      <c r="I333" s="19"/>
      <c r="J333" s="19"/>
      <c r="K333" s="19"/>
      <c r="L333" s="12"/>
      <c r="M333" s="12"/>
      <c r="N333" s="12"/>
      <c r="O333" s="12"/>
      <c r="P333" s="12"/>
      <c r="Q333" s="12"/>
      <c r="R333" s="12"/>
      <c r="S333" s="12"/>
      <c r="T333" s="12"/>
      <c r="U333" s="12"/>
      <c r="V333" s="12"/>
    </row>
    <row r="334" spans="1:22" ht="45.75" thickBot="1">
      <c r="A334" s="395">
        <v>5</v>
      </c>
      <c r="B334" s="365" t="str">
        <f t="shared" si="1"/>
        <v xml:space="preserve">Home Depot drives innovation amongst its vendors, employees, and customers with incentives and awards every year. They offer workshops and pitch panels amongst other events that individuals present their product to Home Depot and the winners are given the chance to sell their product in Home Depot (HBSDealer, 2018). </v>
      </c>
      <c r="C334" s="521"/>
      <c r="D334" s="366">
        <v>0</v>
      </c>
      <c r="E334" s="367"/>
      <c r="F334" s="366">
        <v>2</v>
      </c>
      <c r="G334" s="521"/>
      <c r="H334" s="12"/>
      <c r="I334" s="19"/>
      <c r="J334" s="19"/>
      <c r="K334" s="19"/>
      <c r="L334" s="12"/>
      <c r="M334" s="12"/>
      <c r="N334" s="12"/>
      <c r="O334" s="12"/>
      <c r="P334" s="12"/>
      <c r="Q334" s="12"/>
      <c r="R334" s="12"/>
      <c r="S334" s="12"/>
      <c r="T334" s="12"/>
      <c r="U334" s="12"/>
      <c r="V334" s="12"/>
    </row>
    <row r="335" spans="1:22" ht="45.75" thickBot="1">
      <c r="A335" s="395">
        <v>6</v>
      </c>
      <c r="B335" s="365" t="str">
        <f t="shared" si="1"/>
        <v xml:space="preserve">Home Depot utilizes technology very efficiently in its operations. In 2017 the company announced an $11.1 billion dollar strategy to transform itself into a more “digital-centric retailer”, with improvements in e-commerce as well as in store features such as smart phone apps to view products (Giles, 2019).  </v>
      </c>
      <c r="C335" s="521"/>
      <c r="D335" s="366">
        <v>1</v>
      </c>
      <c r="E335" s="367"/>
      <c r="F335" s="366">
        <v>2</v>
      </c>
      <c r="G335" s="521"/>
      <c r="H335" s="12"/>
      <c r="I335" s="19"/>
      <c r="J335" s="19"/>
      <c r="K335" s="19"/>
      <c r="L335" s="12"/>
      <c r="M335" s="12"/>
      <c r="N335" s="12"/>
      <c r="O335" s="12"/>
      <c r="P335" s="12"/>
      <c r="Q335" s="12"/>
      <c r="R335" s="12"/>
      <c r="S335" s="12"/>
      <c r="T335" s="12"/>
      <c r="U335" s="12"/>
      <c r="V335" s="12"/>
    </row>
    <row r="336" spans="1:22" ht="45.75" thickBot="1">
      <c r="A336" s="395">
        <v>7</v>
      </c>
      <c r="B336" s="365" t="str">
        <f t="shared" si="1"/>
        <v xml:space="preserve">Home Depot has historically been very smart and strategic about its acquisitions, allowing customer service and product authority to be driving factors. Their acquisitions allow them to branch into, but similar industries to capture a market share to better their internal operations (Ogino, 2016).  </v>
      </c>
      <c r="C336" s="521"/>
      <c r="D336" s="366">
        <v>4</v>
      </c>
      <c r="E336" s="367"/>
      <c r="F336" s="366">
        <v>2</v>
      </c>
      <c r="G336" s="521"/>
      <c r="H336" s="12"/>
      <c r="I336" s="19"/>
      <c r="J336" s="19"/>
      <c r="K336" s="19"/>
      <c r="L336" s="12"/>
      <c r="M336" s="12"/>
      <c r="N336" s="12"/>
      <c r="O336" s="12"/>
      <c r="P336" s="12"/>
      <c r="Q336" s="12"/>
      <c r="R336" s="12"/>
      <c r="S336" s="12"/>
      <c r="T336" s="12"/>
      <c r="U336" s="12"/>
      <c r="V336" s="12"/>
    </row>
    <row r="337" spans="1:22" ht="45.75" thickBot="1">
      <c r="A337" s="395">
        <v>8</v>
      </c>
      <c r="B337" s="365" t="str">
        <f t="shared" si="1"/>
        <v xml:space="preserve">Home Depot focuses greatly on renewable and reusable energy and give quarterly and annual updates on their website. They currently are investing in windmill farms and plan on reducing emissions in other areas such as their supply chain. In 2019, they reduced their greenhouse gas emissions by 10% (Home Depot).  </v>
      </c>
      <c r="C337" s="521"/>
      <c r="D337" s="366">
        <v>1</v>
      </c>
      <c r="E337" s="367"/>
      <c r="F337" s="366">
        <v>2</v>
      </c>
      <c r="G337" s="521"/>
      <c r="H337" s="12"/>
      <c r="I337" s="19"/>
      <c r="J337" s="19"/>
      <c r="K337" s="19"/>
      <c r="L337" s="12"/>
      <c r="M337" s="12"/>
      <c r="N337" s="12"/>
      <c r="O337" s="12"/>
      <c r="P337" s="12"/>
      <c r="Q337" s="12"/>
      <c r="R337" s="12"/>
      <c r="S337" s="12"/>
      <c r="T337" s="12"/>
      <c r="U337" s="12"/>
      <c r="V337" s="12"/>
    </row>
    <row r="338" spans="1:22" ht="45.75" thickBot="1">
      <c r="A338" s="395">
        <v>9</v>
      </c>
      <c r="B338" s="365" t="str">
        <f t="shared" si="1"/>
        <v xml:space="preserve">Home Depot has a high level of brand loyalty amongst its customers and credits this to both their well trained and knowledgeable employees as well as their dedicated customer relationship management department (Home Depot). </v>
      </c>
      <c r="C338" s="521"/>
      <c r="D338" s="366">
        <v>1</v>
      </c>
      <c r="E338" s="367"/>
      <c r="F338" s="366">
        <v>2</v>
      </c>
      <c r="G338" s="521"/>
      <c r="H338" s="12"/>
      <c r="I338" s="19"/>
      <c r="J338" s="19"/>
      <c r="K338" s="19"/>
      <c r="L338" s="12"/>
      <c r="M338" s="12"/>
      <c r="N338" s="12"/>
      <c r="O338" s="12"/>
      <c r="P338" s="12"/>
      <c r="Q338" s="12"/>
      <c r="R338" s="12"/>
      <c r="S338" s="12"/>
      <c r="T338" s="12"/>
      <c r="U338" s="12"/>
      <c r="V338" s="12"/>
    </row>
    <row r="339" spans="1:22" ht="45.75" thickBot="1">
      <c r="A339" s="395">
        <v>10</v>
      </c>
      <c r="B339" s="365" t="str">
        <f t="shared" si="1"/>
        <v>Home Depot outperforms its competitors by increasing their profit margin on items through integration and efficiency in their supply chain. Currently they are 3% above Lowe’s and over 11% higher than the industry average of 22% (FernFortUniversity).</v>
      </c>
      <c r="C339" s="521"/>
      <c r="D339" s="366">
        <v>0</v>
      </c>
      <c r="E339" s="367"/>
      <c r="F339" s="366">
        <v>0</v>
      </c>
      <c r="G339" s="521"/>
      <c r="H339" s="12"/>
      <c r="I339" s="19"/>
      <c r="J339" s="19"/>
      <c r="K339" s="19"/>
      <c r="L339" s="12"/>
      <c r="M339" s="12"/>
      <c r="N339" s="12"/>
      <c r="O339" s="12"/>
      <c r="P339" s="12"/>
      <c r="Q339" s="12"/>
      <c r="R339" s="12"/>
      <c r="S339" s="12"/>
      <c r="T339" s="12"/>
      <c r="U339" s="12"/>
      <c r="V339" s="12"/>
    </row>
    <row r="340" spans="1:22" ht="16.5" thickBot="1">
      <c r="A340" s="521"/>
      <c r="B340" s="521"/>
      <c r="C340" s="521"/>
      <c r="D340" s="521"/>
      <c r="E340" s="521"/>
      <c r="F340" s="521"/>
      <c r="G340" s="521"/>
      <c r="H340" s="12"/>
      <c r="I340" s="19"/>
      <c r="J340" s="19"/>
      <c r="K340" s="19"/>
      <c r="L340" s="12"/>
      <c r="M340" s="12"/>
      <c r="N340" s="12"/>
      <c r="O340" s="12"/>
      <c r="P340" s="12"/>
      <c r="Q340" s="12"/>
      <c r="R340" s="12"/>
      <c r="S340" s="12"/>
      <c r="T340" s="12"/>
      <c r="U340" s="12"/>
      <c r="V340" s="12"/>
    </row>
    <row r="341" spans="1:22" ht="30" thickBot="1">
      <c r="A341" s="521"/>
      <c r="B341" s="521"/>
      <c r="C341" s="521"/>
      <c r="D341" s="368" t="s">
        <v>202</v>
      </c>
      <c r="E341" s="298"/>
      <c r="F341" s="368" t="s">
        <v>202</v>
      </c>
      <c r="G341" s="521"/>
      <c r="H341" s="12"/>
      <c r="I341" s="19"/>
      <c r="J341" s="19"/>
      <c r="K341" s="19"/>
      <c r="L341" s="12"/>
      <c r="M341" s="12"/>
      <c r="N341" s="12"/>
      <c r="O341" s="12"/>
      <c r="P341" s="12"/>
      <c r="Q341" s="12"/>
      <c r="R341" s="12"/>
      <c r="S341" s="12"/>
      <c r="T341" s="12"/>
      <c r="U341" s="12"/>
      <c r="V341" s="12"/>
    </row>
    <row r="342" spans="1:22" ht="16.5" thickBot="1">
      <c r="A342" s="393"/>
      <c r="B342" s="394" t="s">
        <v>27</v>
      </c>
      <c r="C342" s="521"/>
      <c r="D342" s="364"/>
      <c r="E342" s="256"/>
      <c r="F342" s="256"/>
      <c r="G342" s="521"/>
      <c r="H342" s="12"/>
      <c r="I342" s="19"/>
      <c r="J342" s="19"/>
      <c r="K342" s="19"/>
      <c r="L342" s="12"/>
      <c r="M342" s="12"/>
      <c r="N342" s="12"/>
      <c r="O342" s="12"/>
      <c r="P342" s="12"/>
      <c r="Q342" s="12"/>
      <c r="R342" s="12"/>
      <c r="S342" s="12"/>
      <c r="T342" s="12"/>
      <c r="U342" s="12"/>
      <c r="V342" s="12"/>
    </row>
    <row r="343" spans="1:22" ht="30.75" thickBot="1">
      <c r="A343" s="395">
        <v>1</v>
      </c>
      <c r="B343" s="365" t="str">
        <f t="shared" ref="B343:B352" si="2">B40</f>
        <v xml:space="preserve">Even though Home Depot is in multiple markets, over 80% of their revenue comes from the United States making them overly dependent on a maturing market (O’Connor, 2020).  </v>
      </c>
      <c r="C343" s="521"/>
      <c r="D343" s="366">
        <v>0</v>
      </c>
      <c r="E343" s="367"/>
      <c r="F343" s="366">
        <v>0</v>
      </c>
      <c r="G343" s="521"/>
      <c r="H343" s="12"/>
      <c r="I343" s="19"/>
      <c r="J343" s="19"/>
      <c r="K343" s="19"/>
      <c r="L343" s="12"/>
      <c r="M343" s="12"/>
      <c r="N343" s="12"/>
      <c r="O343" s="12"/>
      <c r="P343" s="12"/>
      <c r="Q343" s="12"/>
      <c r="R343" s="12"/>
      <c r="S343" s="12"/>
      <c r="T343" s="12"/>
      <c r="U343" s="12"/>
      <c r="V343" s="12"/>
    </row>
    <row r="344" spans="1:22" ht="45.75" thickBot="1">
      <c r="A344" s="395">
        <v>2</v>
      </c>
      <c r="B344" s="365" t="str">
        <f t="shared" si="2"/>
        <v xml:space="preserve">Home Depot has shown expansion efforts in other countries outside of North America with no success. In china Home Depot failed due to their business model of DIYers, which is non-existent in china, leaving you to question Home Depot’s expansion capability (Brown, 2012).  </v>
      </c>
      <c r="C344" s="521"/>
      <c r="D344" s="366">
        <v>0</v>
      </c>
      <c r="E344" s="367"/>
      <c r="F344" s="366">
        <v>0</v>
      </c>
      <c r="G344" s="521"/>
      <c r="H344" s="12"/>
      <c r="I344" s="19"/>
      <c r="J344" s="19"/>
      <c r="K344" s="19"/>
      <c r="L344" s="12"/>
      <c r="M344" s="12"/>
      <c r="N344" s="12"/>
      <c r="O344" s="12"/>
      <c r="P344" s="12"/>
      <c r="Q344" s="12"/>
      <c r="R344" s="12"/>
      <c r="S344" s="12"/>
      <c r="T344" s="12"/>
      <c r="U344" s="12"/>
      <c r="V344" s="12"/>
    </row>
    <row r="345" spans="1:22" ht="45.75" thickBot="1">
      <c r="A345" s="395">
        <v>3</v>
      </c>
      <c r="B345" s="365" t="str">
        <f t="shared" si="2"/>
        <v xml:space="preserve">Home Depot’s current long-term debt to equity ratio amongst several others suggest that the company may have issues financially with planning and leverage, which can lead to significant failures in uncertain times (FernFortUniversity).  </v>
      </c>
      <c r="C345" s="521"/>
      <c r="D345" s="366">
        <v>2</v>
      </c>
      <c r="E345" s="367"/>
      <c r="F345" s="366">
        <v>3</v>
      </c>
      <c r="G345" s="521"/>
      <c r="H345" s="12"/>
      <c r="I345" s="19"/>
      <c r="J345" s="19"/>
      <c r="K345" s="19"/>
      <c r="L345" s="12"/>
      <c r="M345" s="12"/>
      <c r="N345" s="12"/>
      <c r="O345" s="12"/>
      <c r="P345" s="12"/>
      <c r="Q345" s="12"/>
      <c r="R345" s="12"/>
      <c r="S345" s="12"/>
      <c r="T345" s="12"/>
      <c r="U345" s="12"/>
      <c r="V345" s="12"/>
    </row>
    <row r="346" spans="1:22" ht="45.75" thickBot="1">
      <c r="A346" s="395">
        <v>4</v>
      </c>
      <c r="B346" s="365" t="str">
        <f t="shared" si="2"/>
        <v xml:space="preserve">In recent years Home Depot has come under scrutiny of local and federal governments with illegal dumping/disposal of hazardous waste. This can lead to a bad brand reputation and millions of dollars in fines (Bhasin, 2019).  </v>
      </c>
      <c r="C346" s="521"/>
      <c r="D346" s="366">
        <v>0</v>
      </c>
      <c r="E346" s="367"/>
      <c r="F346" s="366">
        <v>0</v>
      </c>
      <c r="G346" s="521"/>
      <c r="H346" s="12"/>
      <c r="I346" s="19"/>
      <c r="J346" s="19"/>
      <c r="K346" s="19"/>
      <c r="L346" s="12"/>
      <c r="M346" s="12"/>
      <c r="N346" s="12"/>
      <c r="O346" s="12"/>
      <c r="P346" s="12"/>
      <c r="Q346" s="12"/>
      <c r="R346" s="12"/>
      <c r="S346" s="12"/>
      <c r="T346" s="12"/>
      <c r="U346" s="12"/>
      <c r="V346" s="12"/>
    </row>
    <row r="347" spans="1:22" ht="30.75" thickBot="1">
      <c r="A347" s="395">
        <v>5</v>
      </c>
      <c r="B347" s="365" t="str">
        <f t="shared" si="2"/>
        <v xml:space="preserve">Home Depots $11.1 billion dollar plan to integrate technology into their business practices has reach a standstill in 2020, with little results to prove that their efforts are working (StrategyClub).  </v>
      </c>
      <c r="C347" s="521"/>
      <c r="D347" s="366">
        <v>0</v>
      </c>
      <c r="E347" s="367"/>
      <c r="F347" s="366">
        <v>1</v>
      </c>
      <c r="G347" s="521"/>
      <c r="H347" s="12"/>
      <c r="I347" s="19"/>
      <c r="J347" s="19"/>
      <c r="K347" s="19"/>
      <c r="L347" s="12"/>
      <c r="M347" s="12"/>
      <c r="N347" s="12"/>
      <c r="O347" s="12"/>
      <c r="P347" s="12"/>
      <c r="Q347" s="12"/>
      <c r="R347" s="12"/>
      <c r="S347" s="12"/>
      <c r="T347" s="12"/>
      <c r="U347" s="12"/>
      <c r="V347" s="12"/>
    </row>
    <row r="348" spans="1:22" ht="30.75" thickBot="1">
      <c r="A348" s="395">
        <v>6</v>
      </c>
      <c r="B348" s="365" t="str">
        <f t="shared" si="2"/>
        <v xml:space="preserve">Home Depots efforts to train and retain their employees come after a long history of high employee turnover, well above the industry average of 11% (O’Connor, 2020)  </v>
      </c>
      <c r="C348" s="521"/>
      <c r="D348" s="366">
        <v>2</v>
      </c>
      <c r="E348" s="367"/>
      <c r="F348" s="366">
        <v>3</v>
      </c>
      <c r="G348" s="521"/>
      <c r="H348" s="12"/>
      <c r="I348" s="19"/>
      <c r="J348" s="19"/>
      <c r="K348" s="19"/>
      <c r="L348" s="12"/>
      <c r="M348" s="12"/>
      <c r="N348" s="12"/>
      <c r="O348" s="12"/>
      <c r="P348" s="12"/>
      <c r="Q348" s="12"/>
      <c r="R348" s="12"/>
      <c r="S348" s="12"/>
      <c r="T348" s="12"/>
      <c r="U348" s="12"/>
      <c r="V348" s="12"/>
    </row>
    <row r="349" spans="1:22" ht="45.75" thickBot="1">
      <c r="A349" s="395">
        <v>7</v>
      </c>
      <c r="B349" s="365" t="str">
        <f t="shared" si="2"/>
        <v xml:space="preserve">Home Depot’s research and development sector has recorded no annual expenses, leaving them as one of the only competitors in their industry to not invest directly into R&amp;D. They do invest in other areas similar to R&amp;D, however non-direct investment may increase potential roadblocks (NYSE). </v>
      </c>
      <c r="C349" s="521"/>
      <c r="D349" s="366">
        <v>0</v>
      </c>
      <c r="E349" s="367"/>
      <c r="F349" s="366">
        <v>0</v>
      </c>
      <c r="G349" s="521"/>
      <c r="H349" s="12"/>
      <c r="I349" s="19"/>
      <c r="J349" s="19"/>
      <c r="K349" s="19"/>
      <c r="L349" s="12"/>
      <c r="M349" s="12"/>
      <c r="N349" s="12"/>
      <c r="O349" s="12"/>
      <c r="P349" s="12"/>
      <c r="Q349" s="12"/>
      <c r="R349" s="12"/>
      <c r="S349" s="12"/>
      <c r="T349" s="12"/>
      <c r="U349" s="12"/>
      <c r="V349" s="12"/>
    </row>
    <row r="350" spans="1:22" ht="30.75" thickBot="1">
      <c r="A350" s="395">
        <v>8</v>
      </c>
      <c r="B350" s="365" t="str">
        <f t="shared" si="2"/>
        <v xml:space="preserve">Home Depot’s current organizational structure inhibits them from growing and advancing into other business segments such as clothing, larger equipment sales, and other similar industries (FernFortUniversity).  </v>
      </c>
      <c r="C350" s="521"/>
      <c r="D350" s="366">
        <v>1</v>
      </c>
      <c r="E350" s="367"/>
      <c r="F350" s="366">
        <v>3</v>
      </c>
      <c r="G350" s="521"/>
      <c r="H350" s="12"/>
      <c r="I350" s="19"/>
      <c r="J350" s="19"/>
      <c r="K350" s="19"/>
      <c r="L350" s="12"/>
      <c r="M350" s="12"/>
      <c r="N350" s="12"/>
      <c r="O350" s="12"/>
      <c r="P350" s="12"/>
      <c r="Q350" s="12"/>
      <c r="R350" s="12"/>
      <c r="S350" s="12"/>
      <c r="T350" s="12"/>
      <c r="U350" s="12"/>
      <c r="V350" s="12"/>
    </row>
    <row r="351" spans="1:22" ht="45.75" thickBot="1">
      <c r="A351" s="395">
        <v>9</v>
      </c>
      <c r="B351" s="365" t="str">
        <f t="shared" si="2"/>
        <v xml:space="preserve">Home Depot is largely dependent on macroeconomic conditions, largely that in the United States. This means that when economic conditions such as the housing market are suffering Home Depot’s revenue will suffer as well, as in the 2008 recession when revenue fell on average 8% annually (Forbes). </v>
      </c>
      <c r="C351" s="521"/>
      <c r="D351" s="366">
        <v>2</v>
      </c>
      <c r="E351" s="367"/>
      <c r="F351" s="366">
        <v>4</v>
      </c>
      <c r="G351" s="521"/>
      <c r="H351" s="12"/>
      <c r="I351" s="19"/>
      <c r="J351" s="19"/>
      <c r="K351" s="19"/>
      <c r="L351" s="12"/>
      <c r="M351" s="12"/>
      <c r="N351" s="12"/>
      <c r="O351" s="12"/>
      <c r="P351" s="12"/>
      <c r="Q351" s="12"/>
      <c r="R351" s="12"/>
      <c r="S351" s="12"/>
      <c r="T351" s="12"/>
      <c r="U351" s="12"/>
      <c r="V351" s="12"/>
    </row>
    <row r="352" spans="1:22" ht="45.75" thickBot="1">
      <c r="A352" s="395">
        <v>10</v>
      </c>
      <c r="B352" s="365" t="str">
        <f t="shared" si="2"/>
        <v xml:space="preserve">The supply chain for Home Depot is very limited due to supplier’s loyalty to a specific company. This leaves Home Depot with an inability to obtain and sell certain items, some of which may be significant in quarterly sales (Ferguson, 2017). </v>
      </c>
      <c r="C352" s="521"/>
      <c r="D352" s="366">
        <v>0</v>
      </c>
      <c r="E352" s="367"/>
      <c r="F352" s="366">
        <v>0</v>
      </c>
      <c r="G352" s="521"/>
      <c r="H352" s="12"/>
      <c r="I352" s="19"/>
      <c r="J352" s="19"/>
      <c r="K352" s="19"/>
      <c r="L352" s="12"/>
      <c r="M352" s="12"/>
      <c r="N352" s="12"/>
      <c r="O352" s="12"/>
      <c r="P352" s="12"/>
      <c r="Q352" s="12"/>
      <c r="R352" s="12"/>
      <c r="S352" s="12"/>
      <c r="T352" s="12"/>
      <c r="U352" s="12"/>
      <c r="V352" s="12"/>
    </row>
    <row r="353" spans="1:22" ht="16.5" thickBot="1">
      <c r="A353" s="521"/>
      <c r="B353" s="521"/>
      <c r="C353" s="521"/>
      <c r="D353" s="521"/>
      <c r="E353" s="521"/>
      <c r="F353" s="521"/>
      <c r="G353" s="521"/>
      <c r="H353" s="12"/>
      <c r="I353" s="19"/>
      <c r="J353" s="19"/>
      <c r="K353" s="19"/>
      <c r="L353" s="12"/>
      <c r="M353" s="12"/>
      <c r="N353" s="12"/>
      <c r="O353" s="12"/>
      <c r="P353" s="12"/>
      <c r="Q353" s="12"/>
      <c r="R353" s="12"/>
      <c r="S353" s="12"/>
      <c r="T353" s="12"/>
      <c r="U353" s="12"/>
      <c r="V353" s="12"/>
    </row>
    <row r="354" spans="1:22" ht="30" thickBot="1">
      <c r="A354" s="521"/>
      <c r="B354" s="521"/>
      <c r="C354" s="521"/>
      <c r="D354" s="368" t="s">
        <v>202</v>
      </c>
      <c r="E354" s="298"/>
      <c r="F354" s="368" t="s">
        <v>202</v>
      </c>
      <c r="G354" s="521"/>
      <c r="H354" s="12"/>
      <c r="I354" s="19"/>
      <c r="J354" s="19"/>
      <c r="K354" s="19"/>
      <c r="L354" s="12"/>
      <c r="M354" s="12"/>
      <c r="N354" s="12"/>
      <c r="O354" s="12"/>
      <c r="P354" s="12"/>
      <c r="Q354" s="12"/>
      <c r="R354" s="12"/>
      <c r="S354" s="12"/>
      <c r="T354" s="12"/>
      <c r="U354" s="12"/>
      <c r="V354" s="12"/>
    </row>
    <row r="355" spans="1:22" ht="15.75">
      <c r="A355" s="521"/>
      <c r="B355" s="521"/>
      <c r="C355" s="521"/>
      <c r="D355" s="256"/>
      <c r="E355" s="256"/>
      <c r="F355" s="256"/>
      <c r="G355" s="521"/>
      <c r="H355" s="12"/>
      <c r="I355" s="19"/>
      <c r="J355" s="19"/>
      <c r="K355" s="19"/>
      <c r="L355" s="12"/>
      <c r="M355" s="12"/>
      <c r="N355" s="12"/>
      <c r="O355" s="12"/>
      <c r="P355" s="12"/>
      <c r="Q355" s="12"/>
      <c r="R355" s="12"/>
      <c r="S355" s="12"/>
      <c r="T355" s="12"/>
      <c r="U355" s="12"/>
      <c r="V355" s="12"/>
    </row>
    <row r="356" spans="1:22" ht="16.5" thickBot="1">
      <c r="A356" s="393"/>
      <c r="B356" s="394" t="str">
        <f t="shared" ref="B356:B366" si="3">B69</f>
        <v>Opportunities</v>
      </c>
      <c r="C356" s="521"/>
      <c r="D356" s="521"/>
      <c r="E356" s="521"/>
      <c r="F356" s="521"/>
      <c r="G356" s="521"/>
      <c r="H356" s="12"/>
      <c r="I356" s="19"/>
      <c r="J356" s="19"/>
      <c r="K356" s="19"/>
      <c r="L356" s="12"/>
      <c r="M356" s="12"/>
      <c r="N356" s="12"/>
      <c r="O356" s="12"/>
      <c r="P356" s="12"/>
      <c r="Q356" s="12"/>
      <c r="R356" s="12"/>
      <c r="S356" s="12"/>
      <c r="T356" s="12"/>
      <c r="U356" s="12"/>
      <c r="V356" s="12"/>
    </row>
    <row r="357" spans="1:22" ht="45.75" thickBot="1">
      <c r="A357" s="395">
        <f t="shared" ref="A357:A366" si="4">A70</f>
        <v>1</v>
      </c>
      <c r="B357" s="365" t="str">
        <f t="shared" si="3"/>
        <v xml:space="preserve">Currently the company is in the middle of its multiyear plan to incorporate technology into business practices. Home Depot has a large and increasing presence in e-commerce resulting in over 15% of total sales coming from e-commerce, up 79% annually (Jhonsa, 2020).  </v>
      </c>
      <c r="C357" s="521"/>
      <c r="D357" s="366">
        <v>2</v>
      </c>
      <c r="E357" s="367"/>
      <c r="F357" s="366">
        <v>3</v>
      </c>
      <c r="G357" s="521"/>
      <c r="H357" s="12"/>
      <c r="I357" s="19"/>
      <c r="J357" s="19"/>
      <c r="K357" s="19"/>
      <c r="L357" s="12"/>
      <c r="M357" s="12"/>
      <c r="N357" s="12"/>
      <c r="O357" s="12"/>
      <c r="P357" s="12"/>
      <c r="Q357" s="12"/>
      <c r="R357" s="12"/>
      <c r="S357" s="12"/>
      <c r="T357" s="12"/>
      <c r="U357" s="12"/>
      <c r="V357" s="12"/>
    </row>
    <row r="358" spans="1:22" ht="45.75" thickBot="1">
      <c r="A358" s="395">
        <f t="shared" si="4"/>
        <v>2</v>
      </c>
      <c r="B358" s="365" t="str">
        <f t="shared" si="3"/>
        <v xml:space="preserve">Being in the home improvement retail industry Home Depot has the cash flow to ensure that its products are up to date with an ever-changing customer base which will further increase their competitive advantage (FernFortUniversity). </v>
      </c>
      <c r="C358" s="521"/>
      <c r="D358" s="366">
        <v>3</v>
      </c>
      <c r="E358" s="367"/>
      <c r="F358" s="366">
        <v>2</v>
      </c>
      <c r="G358" s="521"/>
      <c r="H358" s="12"/>
      <c r="I358" s="19"/>
      <c r="J358" s="19"/>
      <c r="K358" s="19"/>
      <c r="L358" s="12"/>
      <c r="M358" s="12"/>
      <c r="N358" s="12"/>
      <c r="O358" s="12"/>
      <c r="P358" s="12"/>
      <c r="Q358" s="12"/>
      <c r="R358" s="12"/>
      <c r="S358" s="12"/>
      <c r="T358" s="12"/>
      <c r="U358" s="12"/>
      <c r="V358" s="12"/>
    </row>
    <row r="359" spans="1:22" ht="45.75" thickBot="1">
      <c r="A359" s="395">
        <f t="shared" si="4"/>
        <v>3</v>
      </c>
      <c r="B359" s="365" t="str">
        <f t="shared" si="3"/>
        <v xml:space="preserve">Home Depot currently has programs in place to further their efforts to use renewable and sustainable energy and with increasing environmental restrictions in coming years, they may be ahead of the curve and eliminate harsh penalties (FernFortUniversity).  </v>
      </c>
      <c r="C359" s="521"/>
      <c r="D359" s="366">
        <v>2</v>
      </c>
      <c r="E359" s="367"/>
      <c r="F359" s="366">
        <v>1</v>
      </c>
      <c r="G359" s="521"/>
      <c r="H359" s="12"/>
      <c r="I359" s="19"/>
      <c r="J359" s="19"/>
      <c r="K359" s="19"/>
      <c r="L359" s="12"/>
      <c r="M359" s="12"/>
      <c r="N359" s="12"/>
      <c r="O359" s="12"/>
      <c r="P359" s="12"/>
      <c r="Q359" s="12"/>
      <c r="R359" s="12"/>
      <c r="S359" s="12"/>
      <c r="T359" s="12"/>
      <c r="U359" s="12"/>
      <c r="V359" s="12"/>
    </row>
    <row r="360" spans="1:22" ht="60.75" thickBot="1">
      <c r="A360" s="395">
        <f t="shared" si="4"/>
        <v>4</v>
      </c>
      <c r="B360" s="365" t="str">
        <f t="shared" si="3"/>
        <v xml:space="preserve">Home Depot is in an industry that is heavily impacted by economic recessions and upswings, mostly relating to the housing market and the recent economic upswing since 2009. Over the next five years private sector spending is expected to decrease however, contractors and housing starts are expected to be a driving force in Home Depot’s revenue (O’Connor, 2020). </v>
      </c>
      <c r="C360" s="521"/>
      <c r="D360" s="366">
        <v>1</v>
      </c>
      <c r="E360" s="367"/>
      <c r="F360" s="366">
        <v>2</v>
      </c>
      <c r="G360" s="521"/>
      <c r="H360" s="12"/>
      <c r="I360" s="19"/>
      <c r="J360" s="19"/>
      <c r="K360" s="19"/>
      <c r="L360" s="12"/>
      <c r="M360" s="12"/>
      <c r="N360" s="12"/>
      <c r="O360" s="12"/>
      <c r="P360" s="12"/>
      <c r="Q360" s="12"/>
      <c r="R360" s="12"/>
      <c r="S360" s="12"/>
      <c r="T360" s="12"/>
      <c r="U360" s="12"/>
      <c r="V360" s="12"/>
    </row>
    <row r="361" spans="1:22" ht="60.75" thickBot="1">
      <c r="A361" s="395">
        <f t="shared" si="4"/>
        <v>5</v>
      </c>
      <c r="B361" s="365" t="str">
        <f t="shared" si="3"/>
        <v xml:space="preserve">Home Depot recently entered the high-tech appliance and device market, hoping to increase their appeal to professional customers in the coming years. This presents an opportunity to continue expanding in an area that historically has proven to be a large competitive advantage against Lowe’s, since 30% of all sales come from professional clients (O’Connor. 2020). </v>
      </c>
      <c r="C361" s="521"/>
      <c r="D361" s="366">
        <v>4</v>
      </c>
      <c r="E361" s="367"/>
      <c r="F361" s="366">
        <v>3</v>
      </c>
      <c r="G361" s="521"/>
      <c r="H361" s="12"/>
      <c r="I361" s="19"/>
      <c r="J361" s="19"/>
      <c r="K361" s="19"/>
      <c r="L361" s="12"/>
      <c r="M361" s="12"/>
      <c r="N361" s="12"/>
      <c r="O361" s="12"/>
      <c r="P361" s="12"/>
      <c r="Q361" s="12"/>
      <c r="R361" s="12"/>
      <c r="S361" s="12"/>
      <c r="T361" s="12"/>
      <c r="U361" s="12"/>
      <c r="V361" s="12"/>
    </row>
    <row r="362" spans="1:22" ht="45.75" thickBot="1">
      <c r="A362" s="395">
        <f t="shared" si="4"/>
        <v>6</v>
      </c>
      <c r="B362" s="365" t="str">
        <f t="shared" si="3"/>
        <v xml:space="preserve">Home Depot currently operates in international markets, mainly in North America, however retail locations outside of the United States represent an opportunity to increase revenue over the coming years with an overall increase in discretionary income (O’Connor, 2020).  </v>
      </c>
      <c r="C362" s="521"/>
      <c r="D362" s="366">
        <v>1</v>
      </c>
      <c r="E362" s="367"/>
      <c r="F362" s="366">
        <v>2</v>
      </c>
      <c r="G362" s="521"/>
      <c r="H362" s="12"/>
      <c r="I362" s="19"/>
      <c r="J362" s="19"/>
      <c r="K362" s="19"/>
      <c r="L362" s="12"/>
      <c r="M362" s="12"/>
      <c r="N362" s="12"/>
      <c r="O362" s="12"/>
      <c r="P362" s="12"/>
      <c r="Q362" s="12"/>
      <c r="R362" s="12"/>
      <c r="S362" s="12"/>
      <c r="T362" s="12"/>
      <c r="U362" s="12"/>
      <c r="V362" s="12"/>
    </row>
    <row r="363" spans="1:22" ht="45.75" thickBot="1">
      <c r="A363" s="395">
        <f t="shared" si="4"/>
        <v>7</v>
      </c>
      <c r="B363" s="365" t="str">
        <f t="shared" si="3"/>
        <v xml:space="preserve">Home Depot has a larger presence than Lowe’s, with 2,285 locations and their strategic location planning provides them an opportunity to capitalize on economic growth since they are in areas of high income such as California and Florida (O’Connor, 2020).  </v>
      </c>
      <c r="C363" s="521"/>
      <c r="D363" s="366">
        <v>3</v>
      </c>
      <c r="E363" s="367"/>
      <c r="F363" s="366">
        <v>4</v>
      </c>
      <c r="G363" s="521"/>
      <c r="H363" s="12"/>
      <c r="I363" s="19"/>
      <c r="J363" s="19"/>
      <c r="K363" s="19"/>
      <c r="L363" s="12"/>
      <c r="M363" s="12"/>
      <c r="N363" s="12"/>
      <c r="O363" s="12"/>
      <c r="P363" s="12"/>
      <c r="Q363" s="12"/>
      <c r="R363" s="12"/>
      <c r="S363" s="12"/>
      <c r="T363" s="12"/>
      <c r="U363" s="12"/>
      <c r="V363" s="12"/>
    </row>
    <row r="364" spans="1:22" ht="45.75" thickBot="1">
      <c r="A364" s="395">
        <f t="shared" si="4"/>
        <v>8</v>
      </c>
      <c r="B364" s="365" t="str">
        <f t="shared" si="3"/>
        <v xml:space="preserve">Home Depot has historically been an organization that grows through acquisitions of companies in similar markets. This presents Home Depot with an opportunity to grow, learn, and develop a brand that customers can trust leveraging more specialized information from these acquisitions (Johnston, 2020).  </v>
      </c>
      <c r="C364" s="521"/>
      <c r="D364" s="366">
        <v>3</v>
      </c>
      <c r="E364" s="367"/>
      <c r="F364" s="366">
        <v>1</v>
      </c>
      <c r="G364" s="521"/>
      <c r="H364" s="12"/>
      <c r="I364" s="12"/>
      <c r="J364" s="12"/>
      <c r="K364" s="19"/>
      <c r="L364" s="12"/>
      <c r="M364" s="12"/>
      <c r="N364" s="12"/>
      <c r="O364" s="12"/>
      <c r="P364" s="12"/>
      <c r="Q364" s="12"/>
      <c r="R364" s="12"/>
      <c r="S364" s="12"/>
      <c r="T364" s="12"/>
      <c r="U364" s="12"/>
      <c r="V364" s="12"/>
    </row>
    <row r="365" spans="1:22" ht="45.75" thickBot="1">
      <c r="A365" s="395">
        <f t="shared" si="4"/>
        <v>9</v>
      </c>
      <c r="B365" s="365" t="str">
        <f t="shared" si="3"/>
        <v xml:space="preserve">The home décor sector is experiencing exponential annual growth of 6.6% projected from 2020-202; an area that Home Depot has the cash flows and expertise to invest in, giving them an opportunity to capture a larger market share (Johnston, 2020).  </v>
      </c>
      <c r="C365" s="521"/>
      <c r="D365" s="366">
        <v>3</v>
      </c>
      <c r="E365" s="367"/>
      <c r="F365" s="366">
        <v>0</v>
      </c>
      <c r="G365" s="521"/>
      <c r="H365" s="12"/>
      <c r="I365" s="12"/>
      <c r="J365" s="12"/>
      <c r="K365" s="19"/>
      <c r="L365" s="12"/>
      <c r="M365" s="12"/>
      <c r="N365" s="12"/>
      <c r="O365" s="12"/>
      <c r="P365" s="12"/>
      <c r="Q365" s="12"/>
      <c r="R365" s="12"/>
      <c r="S365" s="12"/>
      <c r="T365" s="12"/>
      <c r="U365" s="12"/>
      <c r="V365" s="12"/>
    </row>
    <row r="366" spans="1:22" ht="45.75" thickBot="1">
      <c r="A366" s="395">
        <f t="shared" si="4"/>
        <v>10</v>
      </c>
      <c r="B366" s="365" t="str">
        <f t="shared" si="3"/>
        <v xml:space="preserve"> COVID-19 presents Home Depot with an opportunity to increase their DIY sales to homeowners, which are more likely than ever to purchase items to fix or improve their home. Currently DIY’ers make up 97% of their customers (FutureCast).</v>
      </c>
      <c r="C366" s="521"/>
      <c r="D366" s="366">
        <v>2</v>
      </c>
      <c r="E366" s="367"/>
      <c r="F366" s="366">
        <v>1</v>
      </c>
      <c r="G366" s="521"/>
      <c r="H366" s="12"/>
      <c r="I366" s="12"/>
      <c r="J366" s="12"/>
      <c r="K366" s="19"/>
      <c r="L366" s="12"/>
      <c r="M366" s="12"/>
      <c r="N366" s="12"/>
      <c r="O366" s="12"/>
      <c r="P366" s="12"/>
      <c r="Q366" s="12"/>
      <c r="R366" s="12"/>
      <c r="S366" s="12"/>
      <c r="T366" s="12"/>
      <c r="U366" s="12"/>
      <c r="V366" s="12"/>
    </row>
    <row r="367" spans="1:22" ht="16.5" thickBot="1">
      <c r="A367" s="521"/>
      <c r="B367" s="521"/>
      <c r="C367" s="521"/>
      <c r="D367" s="521"/>
      <c r="E367" s="521"/>
      <c r="F367" s="521"/>
      <c r="G367" s="521"/>
      <c r="H367" s="12"/>
      <c r="I367" s="12"/>
      <c r="J367" s="12"/>
      <c r="K367" s="19"/>
      <c r="L367" s="12"/>
      <c r="M367" s="12"/>
      <c r="N367" s="12"/>
      <c r="O367" s="12"/>
      <c r="P367" s="12"/>
      <c r="Q367" s="12"/>
      <c r="R367" s="12"/>
      <c r="S367" s="12"/>
      <c r="T367" s="12"/>
      <c r="U367" s="12"/>
      <c r="V367" s="12"/>
    </row>
    <row r="368" spans="1:22" ht="30" thickBot="1">
      <c r="A368" s="521"/>
      <c r="B368" s="521"/>
      <c r="C368" s="521"/>
      <c r="D368" s="368" t="s">
        <v>202</v>
      </c>
      <c r="E368" s="298"/>
      <c r="F368" s="368" t="s">
        <v>202</v>
      </c>
      <c r="G368" s="521"/>
      <c r="H368" s="12"/>
      <c r="I368" s="12"/>
      <c r="J368" s="12"/>
      <c r="K368" s="19"/>
      <c r="L368" s="12"/>
      <c r="M368" s="12"/>
      <c r="N368" s="12"/>
      <c r="O368" s="12"/>
      <c r="P368" s="12"/>
      <c r="Q368" s="12"/>
      <c r="R368" s="12"/>
      <c r="S368" s="12"/>
      <c r="T368" s="12"/>
      <c r="U368" s="12"/>
      <c r="V368" s="12"/>
    </row>
    <row r="369" spans="1:46" ht="15.75">
      <c r="A369" s="521"/>
      <c r="B369" s="521"/>
      <c r="C369" s="521"/>
      <c r="D369" s="256"/>
      <c r="E369" s="256"/>
      <c r="F369" s="256"/>
      <c r="G369" s="521"/>
      <c r="H369" s="12"/>
      <c r="I369" s="12"/>
      <c r="J369" s="12"/>
      <c r="K369" s="19"/>
      <c r="L369" s="12"/>
      <c r="M369" s="12"/>
      <c r="N369" s="12"/>
      <c r="O369" s="12"/>
      <c r="P369" s="12"/>
      <c r="Q369" s="12"/>
      <c r="R369" s="12"/>
      <c r="S369" s="12"/>
      <c r="T369" s="12"/>
      <c r="U369" s="12"/>
      <c r="V369" s="12"/>
      <c r="W369" s="528"/>
      <c r="X369" s="528"/>
      <c r="Y369" s="528"/>
      <c r="Z369" s="528"/>
      <c r="AA369" s="528"/>
      <c r="AB369" s="528"/>
      <c r="AC369" s="528"/>
      <c r="AD369" s="528"/>
      <c r="AE369" s="528"/>
      <c r="AF369" s="528"/>
      <c r="AG369" s="528"/>
      <c r="AH369" s="528"/>
      <c r="AI369" s="528"/>
      <c r="AJ369" s="528"/>
      <c r="AK369" s="528"/>
      <c r="AL369" s="528"/>
      <c r="AM369" s="528"/>
      <c r="AN369" s="528"/>
      <c r="AO369" s="528"/>
      <c r="AP369" s="528"/>
      <c r="AQ369" s="528"/>
      <c r="AR369" s="528"/>
      <c r="AS369" s="528"/>
      <c r="AT369" s="528"/>
    </row>
    <row r="370" spans="1:46" ht="16.5" thickBot="1">
      <c r="A370" s="393"/>
      <c r="B370" s="394" t="s">
        <v>58</v>
      </c>
      <c r="C370" s="521"/>
      <c r="D370" s="521"/>
      <c r="E370" s="521"/>
      <c r="F370" s="521"/>
      <c r="G370" s="521"/>
      <c r="H370" s="12"/>
      <c r="I370" s="12"/>
      <c r="J370" s="12"/>
      <c r="K370" s="19"/>
      <c r="L370" s="12"/>
      <c r="M370" s="12"/>
      <c r="N370" s="12"/>
      <c r="O370" s="12"/>
      <c r="P370" s="12"/>
      <c r="Q370" s="12"/>
      <c r="R370" s="12"/>
      <c r="S370" s="12"/>
      <c r="T370" s="12"/>
      <c r="U370" s="12"/>
      <c r="V370" s="12"/>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row>
    <row r="371" spans="1:46" ht="45.75" thickBot="1">
      <c r="A371" s="395">
        <v>1</v>
      </c>
      <c r="B371" s="365" t="str">
        <f t="shared" ref="B371:B380" si="5">B82</f>
        <v xml:space="preserve">Home Depot is in the home improvement retail industry, which is now considered a mature market. This means that the market is becoming saturated and there are fewer opportunities for robust growth since product differentiation is limited (O’Connor, 2020).  </v>
      </c>
      <c r="C371" s="521"/>
      <c r="D371" s="366">
        <v>3</v>
      </c>
      <c r="E371" s="367"/>
      <c r="F371" s="366">
        <v>4</v>
      </c>
      <c r="G371" s="521"/>
      <c r="H371" s="12"/>
      <c r="I371" s="12"/>
      <c r="J371" s="12"/>
      <c r="K371" s="19"/>
      <c r="L371" s="12"/>
      <c r="M371" s="12"/>
      <c r="N371" s="12"/>
      <c r="O371" s="12"/>
      <c r="P371" s="12"/>
      <c r="Q371" s="12"/>
      <c r="R371" s="12"/>
      <c r="S371" s="12"/>
      <c r="T371" s="12"/>
      <c r="U371" s="12"/>
      <c r="V371" s="12"/>
      <c r="W371" s="528"/>
      <c r="X371" s="528"/>
      <c r="Y371" s="528"/>
      <c r="Z371" s="528"/>
      <c r="AA371" s="528"/>
      <c r="AB371" s="528"/>
      <c r="AC371" s="528"/>
      <c r="AD371" s="528"/>
      <c r="AE371" s="528"/>
      <c r="AF371" s="528"/>
      <c r="AG371" s="528"/>
      <c r="AH371" s="528"/>
      <c r="AI371" s="528"/>
      <c r="AJ371" s="528"/>
      <c r="AK371" s="528"/>
      <c r="AL371" s="528"/>
      <c r="AM371" s="528"/>
      <c r="AN371" s="528"/>
      <c r="AO371" s="528"/>
      <c r="AP371" s="528"/>
      <c r="AQ371" s="528"/>
      <c r="AR371" s="528"/>
      <c r="AS371" s="528"/>
      <c r="AT371" s="528"/>
    </row>
    <row r="372" spans="1:46" ht="45.75" thickBot="1">
      <c r="A372" s="395">
        <v>2</v>
      </c>
      <c r="B372" s="365" t="str">
        <f t="shared" si="5"/>
        <v xml:space="preserve">Home Depot is subject to state, local, and federal laws. Changes in environmental laws, tariffs, taxes, privacy and data protection laws, restrictions on trade, and licensing could all affective Home Depot's operations adversely (MarketLine, 2020).    </v>
      </c>
      <c r="C372" s="521"/>
      <c r="D372" s="366">
        <v>0</v>
      </c>
      <c r="E372" s="367"/>
      <c r="F372" s="366">
        <v>0</v>
      </c>
      <c r="G372" s="521"/>
      <c r="H372" s="12"/>
      <c r="I372" s="12"/>
      <c r="J372" s="12"/>
      <c r="K372" s="19"/>
      <c r="L372" s="12"/>
      <c r="M372" s="12"/>
      <c r="N372" s="12"/>
      <c r="O372" s="12"/>
      <c r="P372" s="12"/>
      <c r="Q372" s="12"/>
      <c r="R372" s="12"/>
      <c r="S372" s="12"/>
      <c r="T372" s="12"/>
      <c r="U372" s="12"/>
      <c r="V372" s="12"/>
      <c r="W372" s="528"/>
      <c r="X372" s="528"/>
      <c r="Y372" s="528"/>
      <c r="Z372" s="528"/>
      <c r="AA372" s="528"/>
      <c r="AB372" s="528"/>
      <c r="AC372" s="528"/>
      <c r="AD372" s="528"/>
      <c r="AE372" s="528"/>
      <c r="AF372" s="528"/>
      <c r="AG372" s="528"/>
      <c r="AH372" s="528"/>
      <c r="AI372" s="528"/>
      <c r="AJ372" s="528"/>
      <c r="AK372" s="528"/>
      <c r="AL372" s="528"/>
      <c r="AM372" s="528"/>
      <c r="AN372" s="528"/>
      <c r="AO372" s="528"/>
      <c r="AP372" s="528"/>
      <c r="AQ372" s="528"/>
      <c r="AR372" s="528"/>
      <c r="AS372" s="528"/>
      <c r="AT372" s="528"/>
    </row>
    <row r="373" spans="1:46" ht="45.75" thickBot="1">
      <c r="A373" s="395">
        <v>3</v>
      </c>
      <c r="B373" s="365" t="str">
        <f t="shared" si="5"/>
        <v xml:space="preserve">Home Depot operates in various countries and is subject to foreign exchange risks. “In FY2020, the company reported a gain of US$53 million from foreign currency translation adjustments as compared to a loss of US$267 million in FY2019” (MarketLine, 2020).  </v>
      </c>
      <c r="C373" s="521"/>
      <c r="D373" s="366">
        <v>0</v>
      </c>
      <c r="E373" s="367"/>
      <c r="F373" s="366">
        <v>0</v>
      </c>
      <c r="G373" s="521"/>
      <c r="H373" s="12"/>
      <c r="I373" s="12"/>
      <c r="J373" s="12"/>
      <c r="K373" s="19"/>
      <c r="L373" s="12"/>
      <c r="M373" s="12"/>
      <c r="N373" s="12"/>
      <c r="O373" s="12"/>
      <c r="P373" s="12"/>
      <c r="Q373" s="12"/>
      <c r="R373" s="12"/>
      <c r="S373" s="12"/>
      <c r="T373" s="12"/>
      <c r="U373" s="12"/>
      <c r="V373" s="12"/>
      <c r="W373" s="528"/>
      <c r="X373" s="528"/>
      <c r="Y373" s="528"/>
      <c r="Z373" s="528"/>
      <c r="AA373" s="528"/>
      <c r="AB373" s="528"/>
      <c r="AC373" s="528"/>
      <c r="AD373" s="528"/>
      <c r="AE373" s="528"/>
      <c r="AF373" s="528"/>
      <c r="AG373" s="528"/>
      <c r="AH373" s="528"/>
      <c r="AI373" s="528"/>
      <c r="AJ373" s="528"/>
      <c r="AK373" s="528"/>
      <c r="AL373" s="528"/>
      <c r="AM373" s="528"/>
      <c r="AN373" s="528"/>
      <c r="AO373" s="528"/>
      <c r="AP373" s="528"/>
      <c r="AQ373" s="528"/>
      <c r="AR373" s="528"/>
      <c r="AS373" s="528"/>
      <c r="AT373" s="528"/>
    </row>
    <row r="374" spans="1:46" ht="45.75" thickBot="1">
      <c r="A374" s="395">
        <v>4</v>
      </c>
      <c r="B374" s="365" t="str">
        <f t="shared" si="5"/>
        <v xml:space="preserve">Tight labor markets and government mandated minimum wage increases pose a threat to labor costs. Many states like Washington, Maine, Maryland, and California have all raised minimum wage to well over $10 an hour, above the federal minimum wage rate of $7.20 an hour (MarketLine, 2020).  </v>
      </c>
      <c r="C374" s="521"/>
      <c r="D374" s="366">
        <v>2</v>
      </c>
      <c r="E374" s="367"/>
      <c r="F374" s="366">
        <v>3</v>
      </c>
      <c r="G374" s="521"/>
      <c r="H374" s="12"/>
      <c r="I374" s="12"/>
      <c r="J374" s="12"/>
      <c r="K374" s="19"/>
      <c r="L374" s="12"/>
      <c r="M374" s="12"/>
      <c r="N374" s="12"/>
      <c r="O374" s="12"/>
      <c r="P374" s="12"/>
      <c r="Q374" s="12"/>
      <c r="R374" s="12"/>
      <c r="S374" s="12"/>
      <c r="T374" s="12"/>
      <c r="U374" s="12"/>
      <c r="V374" s="12"/>
      <c r="W374" s="528"/>
      <c r="X374" s="528"/>
      <c r="Y374" s="528"/>
      <c r="Z374" s="528"/>
      <c r="AA374" s="528"/>
      <c r="AB374" s="528"/>
      <c r="AC374" s="528"/>
      <c r="AD374" s="528"/>
      <c r="AE374" s="528"/>
      <c r="AF374" s="528"/>
      <c r="AG374" s="528"/>
      <c r="AH374" s="528"/>
      <c r="AI374" s="528"/>
      <c r="AJ374" s="528"/>
      <c r="AK374" s="528"/>
      <c r="AL374" s="528"/>
      <c r="AM374" s="528"/>
      <c r="AN374" s="528"/>
      <c r="AO374" s="528"/>
      <c r="AP374" s="528"/>
      <c r="AQ374" s="528"/>
      <c r="AR374" s="528"/>
      <c r="AS374" s="528"/>
      <c r="AT374" s="528"/>
    </row>
    <row r="375" spans="1:46" ht="45.75" thickBot="1">
      <c r="A375" s="395">
        <v>5</v>
      </c>
      <c r="B375" s="365" t="str">
        <f t="shared" si="5"/>
        <v xml:space="preserve">Competition for Home Depot’s main competitor, Lowe’s, threatens the company's market share. At end of first quarter of 2020, Lowe’s posed a 11.2% increase in sales compared to Home Depot’s 7.1% (Danziger, 2020).    </v>
      </c>
      <c r="C375" s="521"/>
      <c r="D375" s="366">
        <v>1</v>
      </c>
      <c r="E375" s="367"/>
      <c r="F375" s="366">
        <v>3</v>
      </c>
      <c r="G375" s="521"/>
      <c r="H375" s="12"/>
      <c r="I375" s="12"/>
      <c r="J375" s="12"/>
      <c r="K375" s="19"/>
      <c r="L375" s="12"/>
      <c r="M375" s="12"/>
      <c r="N375" s="12"/>
      <c r="O375" s="12"/>
      <c r="P375" s="12"/>
      <c r="Q375" s="12"/>
      <c r="R375" s="12"/>
      <c r="S375" s="12"/>
      <c r="T375" s="12"/>
      <c r="U375" s="12"/>
      <c r="V375" s="12"/>
      <c r="W375" s="528"/>
      <c r="X375" s="528"/>
      <c r="Y375" s="528"/>
      <c r="Z375" s="528"/>
      <c r="AA375" s="528"/>
      <c r="AB375" s="528"/>
      <c r="AC375" s="528"/>
      <c r="AD375" s="528"/>
      <c r="AE375" s="528"/>
      <c r="AF375" s="528"/>
      <c r="AG375" s="528"/>
      <c r="AH375" s="528"/>
      <c r="AI375" s="528"/>
      <c r="AJ375" s="528"/>
      <c r="AK375" s="528"/>
      <c r="AL375" s="528"/>
      <c r="AM375" s="528"/>
      <c r="AN375" s="528"/>
      <c r="AO375" s="528"/>
      <c r="AP375" s="528"/>
      <c r="AQ375" s="528"/>
      <c r="AR375" s="528"/>
      <c r="AS375" s="528"/>
      <c r="AT375" s="528"/>
    </row>
    <row r="376" spans="1:46" ht="30.75" thickBot="1">
      <c r="A376" s="395">
        <v>6</v>
      </c>
      <c r="B376" s="365" t="str">
        <f t="shared" si="5"/>
        <v xml:space="preserve"> Lumber prices have fallen 50% since 2018, coming to a price of around $350 per thousand feet. Lumber accounts for 18% of Home Depot's revenue and the company has not responded adequately (Garcia, 2019).  </v>
      </c>
      <c r="C376" s="521"/>
      <c r="D376" s="366">
        <v>2</v>
      </c>
      <c r="E376" s="367"/>
      <c r="F376" s="366">
        <v>0</v>
      </c>
      <c r="G376" s="521"/>
      <c r="H376" s="12"/>
      <c r="I376" s="12"/>
      <c r="J376" s="12"/>
      <c r="K376" s="19"/>
      <c r="L376" s="12"/>
      <c r="M376" s="12"/>
      <c r="N376" s="12"/>
      <c r="O376" s="12"/>
      <c r="P376" s="12"/>
      <c r="Q376" s="12"/>
      <c r="R376" s="12"/>
      <c r="S376" s="12"/>
      <c r="T376" s="12"/>
      <c r="U376" s="12"/>
      <c r="V376" s="12"/>
      <c r="W376" s="528"/>
      <c r="X376" s="528"/>
      <c r="Y376" s="528"/>
      <c r="Z376" s="528"/>
      <c r="AA376" s="528"/>
      <c r="AB376" s="528"/>
      <c r="AC376" s="528"/>
      <c r="AD376" s="528"/>
      <c r="AE376" s="528"/>
      <c r="AF376" s="528"/>
      <c r="AG376" s="528"/>
      <c r="AH376" s="528"/>
      <c r="AI376" s="528"/>
      <c r="AJ376" s="528"/>
      <c r="AK376" s="528"/>
      <c r="AL376" s="528"/>
      <c r="AM376" s="528"/>
      <c r="AN376" s="528"/>
      <c r="AO376" s="528"/>
      <c r="AP376" s="528"/>
      <c r="AQ376" s="528"/>
      <c r="AR376" s="528"/>
      <c r="AS376" s="528"/>
      <c r="AT376" s="528"/>
    </row>
    <row r="377" spans="1:46" ht="45.75" thickBot="1">
      <c r="A377" s="395">
        <v>7</v>
      </c>
      <c r="B377" s="365" t="str">
        <f t="shared" si="5"/>
        <v xml:space="preserve">Strong barging power of employees threatens Home Depot with the possibility of strikes. In Mexico, employees of the company are seeking 20% pay raise with an added 20 days of paid vacation as of January of this year (Home, 2020).  </v>
      </c>
      <c r="C377" s="521"/>
      <c r="D377" s="366">
        <v>1</v>
      </c>
      <c r="E377" s="367"/>
      <c r="F377" s="366">
        <v>3</v>
      </c>
      <c r="G377" s="521"/>
      <c r="H377" s="12"/>
      <c r="I377" s="12"/>
      <c r="J377" s="12"/>
      <c r="K377" s="19"/>
      <c r="L377" s="12"/>
      <c r="M377" s="12"/>
      <c r="N377" s="12"/>
      <c r="O377" s="12"/>
      <c r="P377" s="12"/>
      <c r="Q377" s="12"/>
      <c r="R377" s="12"/>
      <c r="S377" s="12"/>
      <c r="T377" s="12"/>
      <c r="U377" s="12"/>
      <c r="V377" s="12"/>
      <c r="W377" s="528"/>
      <c r="X377" s="528"/>
      <c r="Y377" s="528"/>
      <c r="Z377" s="528"/>
      <c r="AA377" s="528"/>
      <c r="AB377" s="528"/>
      <c r="AC377" s="528"/>
      <c r="AD377" s="528"/>
      <c r="AE377" s="528"/>
      <c r="AF377" s="528"/>
      <c r="AG377" s="528"/>
      <c r="AH377" s="528"/>
      <c r="AI377" s="528"/>
      <c r="AJ377" s="528"/>
      <c r="AK377" s="528"/>
      <c r="AL377" s="528"/>
      <c r="AM377" s="528"/>
      <c r="AN377" s="528"/>
      <c r="AO377" s="528"/>
      <c r="AP377" s="528"/>
      <c r="AQ377" s="528"/>
      <c r="AR377" s="528"/>
      <c r="AS377" s="528"/>
      <c r="AT377" s="528"/>
    </row>
    <row r="378" spans="1:46" ht="45.75" thickBot="1">
      <c r="A378" s="395">
        <v>8</v>
      </c>
      <c r="B378" s="365" t="str">
        <f t="shared" si="5"/>
        <v xml:space="preserve">Lawsuits serve as a large threat to Home Depot as the can slow business operations and excessive amounts of cash can be lost. Home Depot was recently hit with a class action in California over labor code violations (Shaak, 2020). </v>
      </c>
      <c r="C378" s="521"/>
      <c r="D378" s="366">
        <v>1</v>
      </c>
      <c r="E378" s="367"/>
      <c r="F378" s="366">
        <v>2</v>
      </c>
      <c r="G378" s="521"/>
      <c r="H378" s="12"/>
      <c r="I378" s="12"/>
      <c r="J378" s="12"/>
      <c r="K378" s="19"/>
      <c r="L378" s="12"/>
      <c r="M378" s="12"/>
      <c r="N378" s="12"/>
      <c r="O378" s="12"/>
      <c r="P378" s="12"/>
      <c r="Q378" s="12"/>
      <c r="R378" s="12"/>
      <c r="S378" s="12"/>
      <c r="T378" s="12"/>
      <c r="U378" s="12"/>
      <c r="V378" s="12"/>
      <c r="W378" s="528"/>
      <c r="X378" s="528"/>
      <c r="Y378" s="528"/>
      <c r="Z378" s="528"/>
      <c r="AA378" s="528"/>
      <c r="AB378" s="528"/>
      <c r="AC378" s="528"/>
      <c r="AD378" s="528"/>
      <c r="AE378" s="528"/>
      <c r="AF378" s="528"/>
      <c r="AG378" s="528"/>
      <c r="AH378" s="528"/>
      <c r="AI378" s="528"/>
      <c r="AJ378" s="528"/>
      <c r="AK378" s="528"/>
      <c r="AL378" s="528"/>
      <c r="AM378" s="528"/>
      <c r="AN378" s="528"/>
      <c r="AO378" s="528"/>
      <c r="AP378" s="528"/>
      <c r="AQ378" s="528"/>
      <c r="AR378" s="528"/>
      <c r="AS378" s="528"/>
      <c r="AT378" s="528"/>
    </row>
    <row r="379" spans="1:46" ht="60.75" thickBot="1">
      <c r="A379" s="395">
        <v>9</v>
      </c>
      <c r="B379" s="365" t="str">
        <f t="shared" si="5"/>
        <v xml:space="preserve">Low supply of innovated products threatens Home Depot's ability to compete with other retailers. “Over the years the company has developed numerous products but those are often response to the development by other players. Secondly the supply of new products is not regular thus leading to high and low swings in the sales number over period of time” (FernFortUniversity).  </v>
      </c>
      <c r="C379" s="521"/>
      <c r="D379" s="366">
        <v>2</v>
      </c>
      <c r="E379" s="367"/>
      <c r="F379" s="366">
        <v>1</v>
      </c>
      <c r="G379" s="521"/>
      <c r="H379" s="12"/>
      <c r="I379" s="12"/>
      <c r="J379" s="12"/>
      <c r="K379" s="19"/>
      <c r="L379" s="12"/>
      <c r="M379" s="12"/>
      <c r="N379" s="12"/>
      <c r="O379" s="12"/>
      <c r="P379" s="12"/>
      <c r="Q379" s="12"/>
      <c r="R379" s="12"/>
      <c r="S379" s="12"/>
      <c r="T379" s="12"/>
      <c r="U379" s="12"/>
      <c r="V379" s="12"/>
      <c r="W379" s="528"/>
      <c r="X379" s="528"/>
      <c r="Y379" s="528"/>
      <c r="Z379" s="528"/>
      <c r="AA379" s="528"/>
      <c r="AB379" s="528"/>
      <c r="AC379" s="528"/>
      <c r="AD379" s="528"/>
      <c r="AE379" s="528"/>
      <c r="AF379" s="528"/>
      <c r="AG379" s="528"/>
      <c r="AH379" s="528"/>
      <c r="AI379" s="528"/>
      <c r="AJ379" s="528"/>
      <c r="AK379" s="528"/>
      <c r="AL379" s="528"/>
      <c r="AM379" s="528"/>
      <c r="AN379" s="528"/>
      <c r="AO379" s="528"/>
      <c r="AP379" s="528"/>
      <c r="AQ379" s="528"/>
      <c r="AR379" s="528"/>
      <c r="AS379" s="528"/>
      <c r="AT379" s="528"/>
    </row>
    <row r="380" spans="1:46" ht="45.75" thickBot="1">
      <c r="A380" s="395">
        <v>10</v>
      </c>
      <c r="B380" s="365" t="str">
        <f t="shared" si="5"/>
        <v xml:space="preserve"> A Looming Recession threatens to cause a decrease in home improvement projects and major construction. The company missed expectations in its earnings per share as it hit $2.08 per share, missing the expected $2.27 per share (Kumar, 2020</v>
      </c>
      <c r="C380" s="521"/>
      <c r="D380" s="366">
        <v>2</v>
      </c>
      <c r="E380" s="367"/>
      <c r="F380" s="366">
        <v>3</v>
      </c>
      <c r="G380" s="521"/>
      <c r="H380" s="12"/>
      <c r="I380" s="12"/>
      <c r="J380" s="12"/>
      <c r="K380" s="19"/>
      <c r="L380" s="12"/>
      <c r="M380" s="12"/>
      <c r="N380" s="12"/>
      <c r="O380" s="12"/>
      <c r="P380" s="12"/>
      <c r="Q380" s="12"/>
      <c r="R380" s="12"/>
      <c r="S380" s="12"/>
      <c r="T380" s="12"/>
      <c r="U380" s="12"/>
      <c r="V380" s="12"/>
      <c r="W380" s="528"/>
      <c r="X380" s="528"/>
      <c r="Y380" s="528"/>
      <c r="Z380" s="528"/>
      <c r="AA380" s="528"/>
      <c r="AB380" s="528"/>
      <c r="AC380" s="528"/>
      <c r="AD380" s="528"/>
      <c r="AE380" s="528"/>
      <c r="AF380" s="528"/>
      <c r="AG380" s="528"/>
      <c r="AH380" s="528"/>
      <c r="AI380" s="528"/>
      <c r="AJ380" s="528"/>
      <c r="AK380" s="528"/>
      <c r="AL380" s="528"/>
      <c r="AM380" s="528"/>
      <c r="AN380" s="528"/>
      <c r="AO380" s="528"/>
      <c r="AP380" s="528"/>
      <c r="AQ380" s="528"/>
      <c r="AR380" s="528"/>
      <c r="AS380" s="528"/>
      <c r="AT380" s="528"/>
    </row>
    <row r="381" spans="1:46" ht="15.75">
      <c r="A381" s="521"/>
      <c r="B381" s="521"/>
      <c r="C381" s="521"/>
      <c r="D381" s="521"/>
      <c r="E381" s="521"/>
      <c r="F381" s="521"/>
      <c r="G381" s="521"/>
      <c r="H381" s="12"/>
      <c r="I381" s="12"/>
      <c r="J381" s="12"/>
      <c r="K381" s="19"/>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row>
    <row r="382" spans="1:46" ht="15.75">
      <c r="A382" s="19"/>
      <c r="B382" s="19"/>
      <c r="C382" s="19"/>
      <c r="D382" s="19"/>
      <c r="E382" s="19"/>
      <c r="F382" s="19"/>
      <c r="G382" s="19"/>
      <c r="H382" s="12"/>
      <c r="I382" s="12"/>
      <c r="J382" s="12"/>
      <c r="K382" s="19"/>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row>
    <row r="383" spans="1:46" ht="15.75">
      <c r="A383" s="19"/>
      <c r="B383" s="19"/>
      <c r="C383" s="19"/>
      <c r="D383" s="19"/>
      <c r="E383" s="19"/>
      <c r="F383" s="19"/>
      <c r="G383" s="19"/>
      <c r="H383" s="12"/>
      <c r="I383" s="12"/>
      <c r="J383" s="12"/>
      <c r="K383" s="19"/>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row>
    <row r="384" spans="1:46" ht="15.75">
      <c r="A384" s="19"/>
      <c r="B384" s="33" t="s">
        <v>203</v>
      </c>
      <c r="C384" s="19"/>
      <c r="D384" s="19"/>
      <c r="E384" s="19"/>
      <c r="F384" s="19"/>
      <c r="G384" s="19"/>
      <c r="H384" s="12"/>
      <c r="I384" s="12"/>
      <c r="J384" s="12"/>
      <c r="K384" s="19"/>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row>
    <row r="385" spans="1:46" ht="15.75">
      <c r="A385" s="19"/>
      <c r="B385" s="19"/>
      <c r="C385" s="19"/>
      <c r="D385" s="19"/>
      <c r="E385" s="19"/>
      <c r="F385" s="19"/>
      <c r="G385" s="19"/>
      <c r="H385" s="19"/>
      <c r="I385" s="12"/>
      <c r="J385" s="12"/>
      <c r="K385" s="19"/>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row>
    <row r="386" spans="1:46" ht="15.75">
      <c r="A386" s="19"/>
      <c r="B386" s="19"/>
      <c r="C386" s="19"/>
      <c r="D386" s="19"/>
      <c r="E386" s="19"/>
      <c r="F386" s="19"/>
      <c r="G386" s="19"/>
      <c r="H386" s="19"/>
      <c r="I386" s="12"/>
      <c r="J386" s="12"/>
      <c r="K386" s="19"/>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row>
    <row r="387" spans="1:46" ht="15.75">
      <c r="A387" s="19"/>
      <c r="B387" s="19"/>
      <c r="C387" s="19"/>
      <c r="D387" s="19"/>
      <c r="E387" s="19"/>
      <c r="F387" s="19"/>
      <c r="G387" s="19"/>
      <c r="H387" s="19"/>
      <c r="I387" s="12"/>
      <c r="J387" s="12"/>
      <c r="K387" s="19"/>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row>
    <row r="388" spans="1:46" ht="15.75">
      <c r="A388" s="19"/>
      <c r="B388" s="19"/>
      <c r="C388" s="19"/>
      <c r="D388" s="19"/>
      <c r="E388" s="19"/>
      <c r="F388" s="19"/>
      <c r="G388" s="19"/>
      <c r="H388" s="19"/>
      <c r="I388" s="12"/>
      <c r="J388" s="12"/>
      <c r="K388" s="19"/>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row>
    <row r="389" spans="1:46" ht="15.75">
      <c r="A389" s="19"/>
      <c r="B389" s="19"/>
      <c r="C389" s="19"/>
      <c r="D389" s="19"/>
      <c r="E389" s="19"/>
      <c r="F389" s="19"/>
      <c r="G389" s="19"/>
      <c r="H389" s="19"/>
      <c r="I389" s="12"/>
      <c r="J389" s="12"/>
      <c r="K389" s="19"/>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row>
    <row r="390" spans="1:46" ht="15.75">
      <c r="A390" s="19"/>
      <c r="B390" s="19"/>
      <c r="C390" s="19"/>
      <c r="D390" s="19"/>
      <c r="E390" s="19"/>
      <c r="F390" s="19"/>
      <c r="G390" s="19"/>
      <c r="H390" s="19"/>
      <c r="I390" s="12"/>
      <c r="J390" s="12"/>
      <c r="K390" s="19"/>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row>
    <row r="391" spans="1:46" ht="15.75">
      <c r="A391" s="19"/>
      <c r="B391" s="19"/>
      <c r="C391" s="19"/>
      <c r="D391" s="19"/>
      <c r="E391" s="19"/>
      <c r="F391" s="19"/>
      <c r="G391" s="19"/>
      <c r="H391" s="19"/>
      <c r="I391" s="12"/>
      <c r="J391" s="12"/>
      <c r="K391" s="19"/>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row>
    <row r="392" spans="1:46" ht="15.75">
      <c r="A392" s="19"/>
      <c r="B392" s="19"/>
      <c r="C392" s="19"/>
      <c r="D392" s="19"/>
      <c r="E392" s="19"/>
      <c r="F392" s="19"/>
      <c r="G392" s="19"/>
      <c r="H392" s="19"/>
      <c r="I392" s="12"/>
      <c r="J392" s="12"/>
      <c r="K392" s="19"/>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row>
    <row r="393" spans="1:46" ht="15.75">
      <c r="A393" s="19"/>
      <c r="B393" s="19"/>
      <c r="C393" s="19"/>
      <c r="D393" s="19"/>
      <c r="E393" s="19"/>
      <c r="F393" s="19"/>
      <c r="G393" s="19"/>
      <c r="H393" s="19"/>
      <c r="I393" s="12"/>
      <c r="J393" s="12"/>
      <c r="K393" s="19"/>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row>
    <row r="394" spans="1:46" ht="15.75">
      <c r="A394" s="19"/>
      <c r="B394" s="19"/>
      <c r="C394" s="19"/>
      <c r="D394" s="19"/>
      <c r="E394" s="19"/>
      <c r="F394" s="19"/>
      <c r="G394" s="19"/>
      <c r="H394" s="19"/>
      <c r="I394" s="12"/>
      <c r="J394" s="12"/>
      <c r="K394" s="19"/>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row>
    <row r="395" spans="1:46" ht="15.75">
      <c r="A395" s="19"/>
      <c r="B395" s="19"/>
      <c r="C395" s="19"/>
      <c r="D395" s="19"/>
      <c r="E395" s="19"/>
      <c r="F395" s="19"/>
      <c r="G395" s="19"/>
      <c r="H395" s="19"/>
      <c r="I395" s="12"/>
      <c r="J395" s="12"/>
      <c r="K395" s="19"/>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row>
    <row r="396" spans="1:46" ht="15.75">
      <c r="A396" s="19"/>
      <c r="B396" s="19"/>
      <c r="C396" s="19"/>
      <c r="D396" s="19"/>
      <c r="E396" s="19"/>
      <c r="F396" s="19"/>
      <c r="G396" s="19"/>
      <c r="H396" s="19"/>
      <c r="I396" s="12"/>
      <c r="J396" s="12"/>
      <c r="K396" s="19"/>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row>
    <row r="397" spans="1:46" ht="15.75">
      <c r="A397" s="19"/>
      <c r="B397" s="19"/>
      <c r="C397" s="19"/>
      <c r="D397" s="19"/>
      <c r="E397" s="19"/>
      <c r="F397" s="19"/>
      <c r="G397" s="19"/>
      <c r="H397" s="19"/>
      <c r="I397" s="12"/>
      <c r="J397" s="12"/>
      <c r="K397" s="19"/>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row>
    <row r="398" spans="1:46" ht="15.75">
      <c r="A398" s="19"/>
      <c r="B398" s="19"/>
      <c r="C398" s="19"/>
      <c r="D398" s="19"/>
      <c r="E398" s="19"/>
      <c r="F398" s="19"/>
      <c r="G398" s="19"/>
      <c r="H398" s="19"/>
      <c r="I398" s="19"/>
      <c r="J398" s="19"/>
      <c r="K398" s="19"/>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row>
    <row r="399" spans="1:46" ht="15.75">
      <c r="A399" s="19"/>
      <c r="B399" s="19"/>
      <c r="C399" s="19"/>
      <c r="D399" s="19"/>
      <c r="E399" s="19"/>
      <c r="F399" s="19"/>
      <c r="G399" s="19"/>
      <c r="H399" s="19"/>
      <c r="I399" s="19"/>
      <c r="J399" s="19"/>
      <c r="K399" s="19"/>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row>
    <row r="400" spans="1:46" ht="15.75">
      <c r="A400" s="19"/>
      <c r="B400" s="19"/>
      <c r="C400" s="19"/>
      <c r="D400" s="19"/>
      <c r="E400" s="19"/>
      <c r="F400" s="19"/>
      <c r="G400" s="19"/>
      <c r="H400" s="19"/>
      <c r="I400" s="19"/>
      <c r="J400" s="19"/>
      <c r="K400" s="19"/>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row>
    <row r="401" spans="1:46" ht="15.75">
      <c r="A401" s="19"/>
      <c r="B401" s="19"/>
      <c r="C401" s="19"/>
      <c r="D401" s="19"/>
      <c r="E401" s="19"/>
      <c r="F401" s="19"/>
      <c r="G401" s="19"/>
      <c r="H401" s="19"/>
      <c r="I401" s="19"/>
      <c r="J401" s="19"/>
      <c r="K401" s="19"/>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row>
    <row r="402" spans="1:46" ht="15.75">
      <c r="A402" s="19"/>
      <c r="B402" s="19"/>
      <c r="C402" s="19"/>
      <c r="D402" s="19"/>
      <c r="E402" s="19"/>
      <c r="F402" s="19"/>
      <c r="G402" s="19"/>
      <c r="H402" s="19"/>
      <c r="I402" s="19"/>
      <c r="J402" s="19"/>
      <c r="K402" s="19"/>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row>
    <row r="403" spans="1:46" ht="15.75">
      <c r="A403" s="19"/>
      <c r="B403" s="19"/>
      <c r="C403" s="19"/>
      <c r="D403" s="19"/>
      <c r="E403" s="19"/>
      <c r="F403" s="19"/>
      <c r="G403" s="19"/>
      <c r="H403" s="19"/>
      <c r="I403" s="19"/>
      <c r="J403" s="19"/>
      <c r="K403" s="19"/>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row>
    <row r="404" spans="1:46" ht="15.75">
      <c r="A404" s="19"/>
      <c r="B404" s="19"/>
      <c r="C404" s="19"/>
      <c r="D404" s="19"/>
      <c r="E404" s="19"/>
      <c r="F404" s="19"/>
      <c r="G404" s="19"/>
      <c r="H404" s="19"/>
      <c r="I404" s="19"/>
      <c r="J404" s="19"/>
      <c r="K404" s="19"/>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row>
    <row r="405" spans="1:46" ht="15.75">
      <c r="A405" s="19"/>
      <c r="B405" s="19"/>
      <c r="C405" s="19"/>
      <c r="D405" s="19"/>
      <c r="E405" s="19"/>
      <c r="F405" s="19"/>
      <c r="G405" s="19"/>
      <c r="H405" s="19"/>
      <c r="I405" s="19"/>
      <c r="J405" s="19"/>
      <c r="K405" s="19"/>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row>
    <row r="406" spans="1:46" ht="15.75">
      <c r="A406" s="19"/>
      <c r="B406" s="19"/>
      <c r="C406" s="19"/>
      <c r="D406" s="19"/>
      <c r="E406" s="19"/>
      <c r="F406" s="19"/>
      <c r="G406" s="19"/>
      <c r="H406" s="19"/>
      <c r="I406" s="19"/>
      <c r="J406" s="19"/>
      <c r="K406" s="19"/>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row>
    <row r="407" spans="1:46" ht="15.75">
      <c r="A407" s="19"/>
      <c r="B407" s="19"/>
      <c r="C407" s="19"/>
      <c r="D407" s="19"/>
      <c r="E407" s="19"/>
      <c r="F407" s="19"/>
      <c r="G407" s="19"/>
      <c r="H407" s="19"/>
      <c r="I407" s="19"/>
      <c r="J407" s="19"/>
      <c r="K407" s="19"/>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row>
    <row r="408" spans="1:46" ht="15.75">
      <c r="A408" s="19"/>
      <c r="B408" s="19"/>
      <c r="C408" s="19"/>
      <c r="D408" s="19"/>
      <c r="E408" s="19"/>
      <c r="F408" s="19"/>
      <c r="G408" s="19"/>
      <c r="H408" s="19"/>
      <c r="I408" s="19"/>
      <c r="J408" s="19"/>
      <c r="K408" s="19"/>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row>
    <row r="409" spans="1:46" ht="15.75">
      <c r="A409" s="19"/>
      <c r="B409" s="19"/>
      <c r="C409" s="19"/>
      <c r="D409" s="19"/>
      <c r="E409" s="19"/>
      <c r="F409" s="19"/>
      <c r="G409" s="19"/>
      <c r="H409" s="19"/>
      <c r="I409" s="19"/>
      <c r="J409" s="19"/>
      <c r="K409" s="19"/>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row>
    <row r="410" spans="1:46" ht="15.75">
      <c r="A410" s="19"/>
      <c r="B410" s="19"/>
      <c r="C410" s="19"/>
      <c r="D410" s="19"/>
      <c r="E410" s="19"/>
      <c r="F410" s="19"/>
      <c r="G410" s="19"/>
      <c r="H410" s="19"/>
      <c r="I410" s="19"/>
      <c r="J410" s="19"/>
      <c r="K410" s="19"/>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row>
    <row r="411" spans="1:46" ht="15.75">
      <c r="A411" s="19"/>
      <c r="B411" s="19"/>
      <c r="C411" s="19"/>
      <c r="D411" s="19"/>
      <c r="E411" s="19"/>
      <c r="F411" s="19"/>
      <c r="G411" s="19"/>
      <c r="H411" s="19"/>
      <c r="I411" s="19"/>
      <c r="J411" s="19"/>
      <c r="K411" s="19"/>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row>
    <row r="412" spans="1:46" ht="15.75">
      <c r="A412" s="19"/>
      <c r="B412" s="19"/>
      <c r="C412" s="19"/>
      <c r="D412" s="17"/>
      <c r="E412" s="18"/>
      <c r="F412" s="17"/>
      <c r="G412" s="19"/>
      <c r="H412" s="19"/>
      <c r="I412" s="19"/>
      <c r="J412" s="19"/>
      <c r="K412" s="19"/>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row>
    <row r="413" spans="1:46" ht="15.75">
      <c r="A413" s="19"/>
      <c r="B413" s="19"/>
      <c r="C413" s="19"/>
      <c r="D413" s="16"/>
      <c r="E413" s="15"/>
      <c r="F413" s="15"/>
      <c r="G413" s="19"/>
      <c r="H413" s="19"/>
      <c r="I413" s="19"/>
      <c r="J413" s="19"/>
      <c r="K413" s="19"/>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row>
    <row r="414" spans="1:46" ht="15.75">
      <c r="A414" s="19"/>
      <c r="B414" s="19"/>
      <c r="C414" s="19"/>
      <c r="D414" s="16"/>
      <c r="E414" s="15"/>
      <c r="F414" s="15"/>
      <c r="G414" s="19"/>
      <c r="H414" s="19"/>
      <c r="I414" s="19"/>
      <c r="J414" s="19"/>
      <c r="K414" s="19"/>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row>
    <row r="415" spans="1:46" ht="15.75">
      <c r="A415" s="19"/>
      <c r="B415" s="19"/>
      <c r="C415" s="19"/>
      <c r="D415" s="19"/>
      <c r="E415" s="19"/>
      <c r="F415" s="19"/>
      <c r="G415" s="19"/>
      <c r="H415" s="19"/>
      <c r="I415" s="19"/>
      <c r="J415" s="19"/>
      <c r="K415" s="19"/>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row>
    <row r="416" spans="1:46" ht="15.75">
      <c r="A416" s="19"/>
      <c r="B416" s="19"/>
      <c r="C416" s="19"/>
      <c r="D416" s="19"/>
      <c r="E416" s="19"/>
      <c r="F416" s="19"/>
      <c r="G416" s="19"/>
      <c r="H416" s="19"/>
      <c r="I416" s="19"/>
      <c r="J416" s="19"/>
      <c r="K416" s="19"/>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row>
    <row r="417" spans="1:46" ht="15.75">
      <c r="A417" s="19"/>
      <c r="B417" s="19"/>
      <c r="C417" s="19"/>
      <c r="D417" s="19"/>
      <c r="E417" s="19"/>
      <c r="F417" s="19"/>
      <c r="G417" s="19"/>
      <c r="H417" s="19"/>
      <c r="I417" s="19"/>
      <c r="J417" s="19"/>
      <c r="K417" s="19"/>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row>
    <row r="418" spans="1:46" ht="15.75">
      <c r="A418" s="19"/>
      <c r="B418" s="19"/>
      <c r="C418" s="19"/>
      <c r="D418" s="19"/>
      <c r="E418" s="19"/>
      <c r="F418" s="19"/>
      <c r="G418" s="19"/>
      <c r="H418" s="19"/>
      <c r="I418" s="19"/>
      <c r="J418" s="19"/>
      <c r="K418" s="19"/>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row>
    <row r="419" spans="1:46" ht="15.75">
      <c r="A419" s="19"/>
      <c r="B419" s="19"/>
      <c r="C419" s="19"/>
      <c r="D419" s="19"/>
      <c r="E419" s="19"/>
      <c r="F419" s="19"/>
      <c r="G419" s="19"/>
      <c r="H419" s="19"/>
      <c r="I419" s="19"/>
      <c r="J419" s="19"/>
      <c r="K419" s="19"/>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row>
    <row r="420" spans="1:46" ht="15.75">
      <c r="A420" s="19"/>
      <c r="B420" s="19"/>
      <c r="C420" s="19"/>
      <c r="D420" s="19"/>
      <c r="E420" s="19"/>
      <c r="F420" s="19"/>
      <c r="G420" s="19"/>
      <c r="H420" s="19"/>
      <c r="I420" s="19"/>
      <c r="J420" s="19"/>
      <c r="K420" s="19"/>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row>
    <row r="421" spans="1:46" ht="15.75">
      <c r="A421" s="19"/>
      <c r="B421" s="19"/>
      <c r="C421" s="19"/>
      <c r="D421" s="19"/>
      <c r="E421" s="19"/>
      <c r="F421" s="19"/>
      <c r="G421" s="19"/>
      <c r="H421" s="12"/>
      <c r="I421" s="19"/>
      <c r="J421" s="19"/>
      <c r="K421" s="19"/>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row>
    <row r="422" spans="1:46" ht="15.75">
      <c r="A422" s="19"/>
      <c r="B422" s="19"/>
      <c r="C422" s="19"/>
      <c r="D422" s="19"/>
      <c r="E422" s="19"/>
      <c r="F422" s="19"/>
      <c r="G422" s="19"/>
      <c r="H422" s="12"/>
      <c r="I422" s="19"/>
      <c r="J422" s="19"/>
      <c r="K422" s="19"/>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row>
    <row r="423" spans="1:46" ht="15.75">
      <c r="A423" s="19"/>
      <c r="B423" s="19"/>
      <c r="C423" s="19"/>
      <c r="D423" s="19"/>
      <c r="E423" s="19"/>
      <c r="F423" s="19"/>
      <c r="G423" s="19"/>
      <c r="H423" s="12"/>
      <c r="I423" s="19"/>
      <c r="J423" s="19"/>
      <c r="K423" s="19"/>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row>
    <row r="424" spans="1:46" ht="15.75">
      <c r="A424" s="19"/>
      <c r="B424" s="19"/>
      <c r="C424" s="19"/>
      <c r="D424" s="19"/>
      <c r="E424" s="19"/>
      <c r="F424" s="19"/>
      <c r="G424" s="19"/>
      <c r="H424" s="12"/>
      <c r="I424" s="19"/>
      <c r="J424" s="19"/>
      <c r="K424" s="19"/>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row>
    <row r="425" spans="1:46" ht="15.75">
      <c r="A425" s="19"/>
      <c r="B425" s="19"/>
      <c r="C425" s="19"/>
      <c r="D425" s="19"/>
      <c r="E425" s="19"/>
      <c r="F425" s="19"/>
      <c r="G425" s="19"/>
      <c r="H425" s="12"/>
      <c r="I425" s="19"/>
      <c r="J425" s="19"/>
      <c r="K425" s="19"/>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row>
    <row r="426" spans="1:46" ht="15.75">
      <c r="A426" s="19"/>
      <c r="B426" s="19"/>
      <c r="C426" s="19"/>
      <c r="D426" s="19"/>
      <c r="E426" s="19"/>
      <c r="F426" s="19"/>
      <c r="G426" s="19"/>
      <c r="H426" s="12"/>
      <c r="I426" s="19"/>
      <c r="J426" s="19"/>
      <c r="K426" s="19"/>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row>
    <row r="427" spans="1:46" ht="15.75">
      <c r="A427" s="19"/>
      <c r="B427" s="19"/>
      <c r="C427" s="19"/>
      <c r="D427" s="16"/>
      <c r="E427" s="15"/>
      <c r="F427" s="15"/>
      <c r="G427" s="19"/>
      <c r="H427" s="12"/>
      <c r="I427" s="19"/>
      <c r="J427" s="19"/>
      <c r="K427" s="19"/>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row>
    <row r="428" spans="1:46" ht="15.75">
      <c r="A428" s="19"/>
      <c r="B428" s="19"/>
      <c r="C428" s="19"/>
      <c r="D428" s="16"/>
      <c r="E428" s="15"/>
      <c r="F428" s="15"/>
      <c r="G428" s="19"/>
      <c r="H428" s="12"/>
      <c r="I428" s="19"/>
      <c r="J428" s="19"/>
      <c r="K428" s="19"/>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row>
    <row r="429" spans="1:46" ht="15.75">
      <c r="A429" s="19"/>
      <c r="B429" s="19"/>
      <c r="C429" s="19"/>
      <c r="D429" s="19"/>
      <c r="E429" s="19"/>
      <c r="F429" s="19"/>
      <c r="G429" s="19"/>
      <c r="H429" s="12"/>
      <c r="I429" s="19"/>
      <c r="J429" s="19"/>
      <c r="K429" s="19"/>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row>
    <row r="430" spans="1:46" ht="15.75">
      <c r="A430" s="19"/>
      <c r="B430" s="19"/>
      <c r="C430" s="19"/>
      <c r="D430" s="19"/>
      <c r="E430" s="19"/>
      <c r="F430" s="19"/>
      <c r="G430" s="19"/>
      <c r="H430" s="12"/>
      <c r="I430" s="19"/>
      <c r="J430" s="19"/>
      <c r="K430" s="19"/>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row>
    <row r="431" spans="1:46" ht="15.75">
      <c r="A431" s="19"/>
      <c r="B431" s="19"/>
      <c r="C431" s="19"/>
      <c r="D431" s="19"/>
      <c r="E431" s="19"/>
      <c r="F431" s="19"/>
      <c r="G431" s="19"/>
      <c r="H431" s="12"/>
      <c r="I431" s="19"/>
      <c r="J431" s="19"/>
      <c r="K431" s="19"/>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row>
    <row r="432" spans="1:46" ht="15.75">
      <c r="A432" s="19"/>
      <c r="B432" s="19"/>
      <c r="C432" s="19"/>
      <c r="D432" s="19"/>
      <c r="E432" s="19"/>
      <c r="F432" s="19"/>
      <c r="G432" s="19"/>
      <c r="H432" s="12"/>
      <c r="I432" s="19"/>
      <c r="J432" s="19"/>
      <c r="K432" s="19"/>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row>
    <row r="433" spans="1:46" ht="15.75">
      <c r="A433" s="19"/>
      <c r="B433" s="19"/>
      <c r="C433" s="19"/>
      <c r="D433" s="19"/>
      <c r="E433" s="19"/>
      <c r="F433" s="19"/>
      <c r="G433" s="19"/>
      <c r="H433" s="12"/>
      <c r="I433" s="19"/>
      <c r="J433" s="19"/>
      <c r="K433" s="19"/>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row>
    <row r="434" spans="1:46" ht="15.75">
      <c r="A434" s="19"/>
      <c r="B434" s="19"/>
      <c r="C434" s="19"/>
      <c r="D434" s="19"/>
      <c r="E434" s="19"/>
      <c r="F434" s="19"/>
      <c r="G434" s="19"/>
      <c r="H434" s="12"/>
      <c r="I434" s="19"/>
      <c r="J434" s="19"/>
      <c r="K434" s="19"/>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row>
    <row r="435" spans="1:46" ht="15.75">
      <c r="A435" s="19"/>
      <c r="B435" s="19"/>
      <c r="C435" s="19"/>
      <c r="D435" s="19"/>
      <c r="E435" s="19"/>
      <c r="F435" s="19"/>
      <c r="G435" s="19"/>
      <c r="H435" s="12"/>
      <c r="I435" s="19"/>
      <c r="J435" s="19"/>
      <c r="K435" s="19"/>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row>
    <row r="436" spans="1:46" ht="15.75">
      <c r="A436" s="19"/>
      <c r="B436" s="19"/>
      <c r="C436" s="19"/>
      <c r="D436" s="19"/>
      <c r="E436" s="19"/>
      <c r="F436" s="19"/>
      <c r="G436" s="19"/>
      <c r="H436" s="12"/>
      <c r="I436" s="19"/>
      <c r="J436" s="19"/>
      <c r="K436" s="19"/>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row>
    <row r="437" spans="1:46" ht="15.75">
      <c r="A437" s="19"/>
      <c r="B437" s="19"/>
      <c r="C437" s="19"/>
      <c r="D437" s="19"/>
      <c r="E437" s="19"/>
      <c r="F437" s="19"/>
      <c r="G437" s="19"/>
      <c r="H437" s="12"/>
      <c r="I437" s="19"/>
      <c r="J437" s="19"/>
      <c r="K437" s="19"/>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row>
    <row r="438" spans="1:46" ht="15.75">
      <c r="A438" s="19"/>
      <c r="B438" s="19"/>
      <c r="C438" s="19"/>
      <c r="D438" s="19"/>
      <c r="E438" s="19"/>
      <c r="F438" s="19"/>
      <c r="G438" s="19"/>
      <c r="H438" s="12"/>
      <c r="I438" s="19"/>
      <c r="J438" s="19"/>
      <c r="K438" s="19"/>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row>
    <row r="439" spans="1:46" ht="15.75">
      <c r="A439" s="19"/>
      <c r="B439" s="19"/>
      <c r="C439" s="19"/>
      <c r="D439" s="19"/>
      <c r="E439" s="19"/>
      <c r="F439" s="19"/>
      <c r="G439" s="19"/>
      <c r="H439" s="12"/>
      <c r="I439" s="19"/>
      <c r="J439" s="19"/>
      <c r="K439" s="19"/>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row>
    <row r="440" spans="1:46" ht="15.75">
      <c r="A440" s="19"/>
      <c r="B440" s="19"/>
      <c r="C440" s="19"/>
      <c r="D440" s="19"/>
      <c r="E440" s="19"/>
      <c r="F440" s="19"/>
      <c r="G440" s="19"/>
      <c r="H440" s="12"/>
      <c r="I440" s="19"/>
      <c r="J440" s="19"/>
      <c r="K440" s="19"/>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row>
    <row r="441" spans="1:46" ht="15.75">
      <c r="A441" s="19"/>
      <c r="B441" s="19"/>
      <c r="C441" s="19"/>
      <c r="D441" s="19"/>
      <c r="E441" s="19"/>
      <c r="F441" s="19"/>
      <c r="G441" s="19"/>
      <c r="H441" s="12"/>
      <c r="I441" s="19"/>
      <c r="J441" s="19"/>
      <c r="K441" s="19"/>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row>
    <row r="442" spans="1:46" ht="15.75">
      <c r="A442" s="19"/>
      <c r="B442" s="19"/>
      <c r="C442" s="19"/>
      <c r="D442" s="19"/>
      <c r="E442" s="19"/>
      <c r="F442" s="19"/>
      <c r="G442" s="19"/>
      <c r="H442" s="12"/>
      <c r="I442" s="19"/>
      <c r="J442" s="19"/>
      <c r="K442" s="19"/>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row>
    <row r="443" spans="1:46" ht="15.75">
      <c r="A443" s="19"/>
      <c r="B443" s="19"/>
      <c r="C443" s="19"/>
      <c r="D443" s="19"/>
      <c r="E443" s="19"/>
      <c r="F443" s="19"/>
      <c r="G443" s="19"/>
      <c r="H443" s="12"/>
      <c r="I443" s="19"/>
      <c r="J443" s="19"/>
      <c r="K443" s="19"/>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row>
    <row r="444" spans="1:46" ht="15.75">
      <c r="A444" s="19"/>
      <c r="B444" s="19"/>
      <c r="C444" s="19"/>
      <c r="D444" s="19"/>
      <c r="E444" s="19"/>
      <c r="F444" s="19"/>
      <c r="G444" s="19"/>
      <c r="H444" s="12"/>
      <c r="I444" s="19"/>
      <c r="J444" s="19"/>
      <c r="K444" s="19"/>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row>
    <row r="445" spans="1:46" ht="15.75">
      <c r="A445" s="19"/>
      <c r="B445" s="19"/>
      <c r="C445" s="19"/>
      <c r="D445" s="19"/>
      <c r="E445" s="19"/>
      <c r="F445" s="19"/>
      <c r="G445" s="19"/>
      <c r="H445" s="12"/>
      <c r="I445" s="19"/>
      <c r="J445" s="19"/>
      <c r="K445" s="19"/>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row>
    <row r="446" spans="1:46" ht="15.75">
      <c r="A446" s="19"/>
      <c r="B446" s="19"/>
      <c r="C446" s="19"/>
      <c r="D446" s="19"/>
      <c r="E446" s="19"/>
      <c r="F446" s="19"/>
      <c r="G446" s="19"/>
      <c r="H446" s="12"/>
      <c r="I446" s="19"/>
      <c r="J446" s="19"/>
      <c r="K446" s="19"/>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row>
    <row r="447" spans="1:46" ht="15.75">
      <c r="A447" s="19"/>
      <c r="B447" s="19"/>
      <c r="C447" s="19"/>
      <c r="D447" s="19"/>
      <c r="E447" s="19"/>
      <c r="F447" s="19"/>
      <c r="G447" s="19"/>
      <c r="H447" s="12"/>
      <c r="I447" s="19"/>
      <c r="J447" s="19"/>
      <c r="K447" s="19"/>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row>
    <row r="448" spans="1:46" ht="15.75">
      <c r="A448" s="19"/>
      <c r="B448" s="19"/>
      <c r="C448" s="19"/>
      <c r="D448" s="19"/>
      <c r="E448" s="19"/>
      <c r="F448" s="19"/>
      <c r="G448" s="19"/>
      <c r="H448" s="12"/>
      <c r="I448" s="19"/>
      <c r="J448" s="19"/>
      <c r="K448" s="19"/>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row>
    <row r="449" spans="1:46" ht="15.75">
      <c r="A449" s="19"/>
      <c r="B449" s="19"/>
      <c r="C449" s="19"/>
      <c r="D449" s="19"/>
      <c r="E449" s="19"/>
      <c r="F449" s="19"/>
      <c r="G449" s="19"/>
      <c r="H449" s="12"/>
      <c r="I449" s="19"/>
      <c r="J449" s="19"/>
      <c r="K449" s="19"/>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row>
    <row r="450" spans="1:46" ht="15.75">
      <c r="A450" s="19"/>
      <c r="B450" s="19"/>
      <c r="C450" s="19"/>
      <c r="D450" s="19"/>
      <c r="E450" s="19"/>
      <c r="F450" s="19"/>
      <c r="G450" s="19"/>
      <c r="H450" s="12"/>
      <c r="I450" s="19"/>
      <c r="J450" s="19"/>
      <c r="K450" s="19"/>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row>
    <row r="451" spans="1:46" ht="15.75">
      <c r="A451" s="19"/>
      <c r="B451" s="19"/>
      <c r="C451" s="19"/>
      <c r="D451" s="19"/>
      <c r="E451" s="19"/>
      <c r="F451" s="19"/>
      <c r="G451" s="19"/>
      <c r="H451" s="12"/>
      <c r="I451" s="19"/>
      <c r="J451" s="19"/>
      <c r="K451" s="19"/>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row>
    <row r="452" spans="1:46" ht="15.75">
      <c r="A452" s="19"/>
      <c r="B452" s="19"/>
      <c r="C452" s="19"/>
      <c r="D452" s="19"/>
      <c r="E452" s="19"/>
      <c r="F452" s="19"/>
      <c r="G452" s="19"/>
      <c r="H452" s="12"/>
      <c r="I452" s="19"/>
      <c r="J452" s="19"/>
      <c r="K452" s="19"/>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row>
    <row r="453" spans="1:46" ht="15.75">
      <c r="A453" s="19"/>
      <c r="B453" s="19"/>
      <c r="C453" s="19"/>
      <c r="D453" s="19"/>
      <c r="E453" s="19"/>
      <c r="F453" s="19"/>
      <c r="G453" s="19"/>
      <c r="H453" s="12"/>
      <c r="I453" s="19"/>
      <c r="J453" s="19"/>
      <c r="K453" s="19"/>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row>
    <row r="454" spans="1:46" ht="15.75">
      <c r="A454" s="19"/>
      <c r="B454" s="19"/>
      <c r="C454" s="19"/>
      <c r="D454" s="19"/>
      <c r="E454" s="19"/>
      <c r="F454" s="19"/>
      <c r="G454" s="19"/>
      <c r="H454" s="12"/>
      <c r="I454" s="19"/>
      <c r="J454" s="19"/>
      <c r="K454" s="19"/>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row>
    <row r="455" spans="1:46" ht="15.75">
      <c r="A455" s="19"/>
      <c r="B455" s="19"/>
      <c r="C455" s="19"/>
      <c r="D455" s="19"/>
      <c r="E455" s="19"/>
      <c r="F455" s="19"/>
      <c r="G455" s="19"/>
      <c r="H455" s="19"/>
      <c r="I455" s="19"/>
      <c r="J455" s="19"/>
      <c r="K455" s="19"/>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row>
    <row r="456" spans="1:46" ht="15.75">
      <c r="A456" s="19"/>
      <c r="B456" s="19"/>
      <c r="C456" s="19"/>
      <c r="D456" s="19"/>
      <c r="E456" s="19"/>
      <c r="F456" s="19"/>
      <c r="G456" s="19"/>
      <c r="H456" s="19"/>
      <c r="I456" s="19"/>
      <c r="J456" s="19"/>
      <c r="K456" s="19"/>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row>
    <row r="457" spans="1:46" ht="15.75">
      <c r="A457" s="19"/>
      <c r="B457" s="19"/>
      <c r="C457" s="19"/>
      <c r="D457" s="19"/>
      <c r="E457" s="19"/>
      <c r="F457" s="19"/>
      <c r="G457" s="19"/>
      <c r="H457" s="19"/>
      <c r="I457" s="19"/>
      <c r="J457" s="19"/>
      <c r="K457" s="19"/>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row>
    <row r="458" spans="1:46" ht="15.75">
      <c r="A458" s="19"/>
      <c r="B458" s="19"/>
      <c r="C458" s="19"/>
      <c r="D458" s="19"/>
      <c r="E458" s="19"/>
      <c r="F458" s="19"/>
      <c r="G458" s="19"/>
      <c r="H458" s="19"/>
      <c r="I458" s="19"/>
      <c r="J458" s="19"/>
      <c r="K458" s="19"/>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row>
    <row r="459" spans="1:46" ht="15.75">
      <c r="A459" s="19"/>
      <c r="B459" s="19"/>
      <c r="C459" s="19"/>
      <c r="D459" s="19"/>
      <c r="E459" s="19"/>
      <c r="F459" s="19"/>
      <c r="G459" s="19"/>
      <c r="H459" s="19"/>
      <c r="I459" s="19"/>
      <c r="J459" s="19"/>
      <c r="K459" s="19"/>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row>
    <row r="460" spans="1:46" ht="15.75">
      <c r="A460" s="19"/>
      <c r="B460" s="19"/>
      <c r="C460" s="19"/>
      <c r="D460" s="19"/>
      <c r="E460" s="19"/>
      <c r="F460" s="19"/>
      <c r="G460" s="19"/>
      <c r="H460" s="19"/>
      <c r="I460" s="19"/>
      <c r="J460" s="19"/>
      <c r="K460" s="19"/>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row>
    <row r="461" spans="1:46" ht="15.75">
      <c r="A461" s="19"/>
      <c r="B461" s="19"/>
      <c r="C461" s="19"/>
      <c r="D461" s="19"/>
      <c r="E461" s="19"/>
      <c r="F461" s="19"/>
      <c r="G461" s="19"/>
      <c r="H461" s="19"/>
      <c r="I461" s="19"/>
      <c r="J461" s="19"/>
      <c r="K461" s="19"/>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row>
    <row r="462" spans="1:46" ht="15.75">
      <c r="A462" s="19"/>
      <c r="B462" s="19"/>
      <c r="C462" s="19"/>
      <c r="D462" s="19"/>
      <c r="E462" s="19"/>
      <c r="F462" s="19"/>
      <c r="G462" s="19"/>
      <c r="H462" s="19"/>
      <c r="I462" s="19"/>
      <c r="J462" s="19"/>
      <c r="K462" s="19"/>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row>
    <row r="463" spans="1:46" ht="15.75">
      <c r="A463" s="19"/>
      <c r="B463" s="19"/>
      <c r="C463" s="19"/>
      <c r="D463" s="19"/>
      <c r="E463" s="19"/>
      <c r="F463" s="19"/>
      <c r="G463" s="19"/>
      <c r="H463" s="19"/>
      <c r="I463" s="19"/>
      <c r="J463" s="19"/>
      <c r="K463" s="19"/>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row>
    <row r="464" spans="1:46" ht="15.75">
      <c r="A464" s="19"/>
      <c r="B464" s="19"/>
      <c r="C464" s="19"/>
      <c r="D464" s="19"/>
      <c r="E464" s="19"/>
      <c r="F464" s="19"/>
      <c r="G464" s="19"/>
      <c r="H464" s="19"/>
      <c r="I464" s="19"/>
      <c r="J464" s="19"/>
      <c r="K464" s="19"/>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row>
    <row r="465" spans="1:46" ht="15.75">
      <c r="A465" s="19"/>
      <c r="B465" s="19"/>
      <c r="C465" s="19"/>
      <c r="D465" s="19"/>
      <c r="E465" s="19"/>
      <c r="F465" s="19"/>
      <c r="G465" s="19"/>
      <c r="H465" s="19"/>
      <c r="I465" s="19"/>
      <c r="J465" s="19"/>
      <c r="K465" s="19"/>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row>
    <row r="466" spans="1:46" ht="15.75">
      <c r="A466" s="19"/>
      <c r="B466" s="19"/>
      <c r="C466" s="19"/>
      <c r="D466" s="19"/>
      <c r="E466" s="19"/>
      <c r="F466" s="19"/>
      <c r="G466" s="19"/>
      <c r="H466" s="19"/>
      <c r="I466" s="19"/>
      <c r="J466" s="19"/>
      <c r="K466" s="19"/>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row>
    <row r="467" spans="1:46" ht="15.75">
      <c r="A467" s="19"/>
      <c r="B467" s="19"/>
      <c r="C467" s="19"/>
      <c r="D467" s="19"/>
      <c r="E467" s="19"/>
      <c r="F467" s="19"/>
      <c r="G467" s="19"/>
      <c r="H467" s="19"/>
      <c r="I467" s="19"/>
      <c r="J467" s="19"/>
      <c r="K467" s="19"/>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row>
    <row r="468" spans="1:46" ht="15.75">
      <c r="A468" s="19"/>
      <c r="B468" s="19"/>
      <c r="C468" s="19"/>
      <c r="D468" s="19"/>
      <c r="E468" s="19"/>
      <c r="F468" s="19"/>
      <c r="G468" s="19"/>
      <c r="H468" s="19"/>
      <c r="I468" s="19"/>
      <c r="J468" s="19"/>
      <c r="K468" s="19"/>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row>
    <row r="469" spans="1:46" ht="15.75">
      <c r="A469" s="19"/>
      <c r="B469" s="19"/>
      <c r="C469" s="19"/>
      <c r="D469" s="19"/>
      <c r="E469" s="19"/>
      <c r="F469" s="19"/>
      <c r="G469" s="19"/>
      <c r="H469" s="19"/>
      <c r="I469" s="19"/>
      <c r="J469" s="19"/>
      <c r="K469" s="19"/>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row>
    <row r="470" spans="1:46" ht="15.75">
      <c r="A470" s="19"/>
      <c r="B470" s="19"/>
      <c r="C470" s="19"/>
      <c r="D470" s="19"/>
      <c r="E470" s="19"/>
      <c r="F470" s="19"/>
      <c r="G470" s="19"/>
      <c r="H470" s="19"/>
      <c r="I470" s="19"/>
      <c r="J470" s="19"/>
      <c r="K470" s="19"/>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row>
    <row r="471" spans="1:46" ht="15.75">
      <c r="A471" s="19"/>
      <c r="B471" s="19"/>
      <c r="C471" s="19"/>
      <c r="D471" s="19"/>
      <c r="E471" s="19"/>
      <c r="F471" s="19"/>
      <c r="G471" s="19"/>
      <c r="H471" s="19"/>
      <c r="I471" s="19"/>
      <c r="J471" s="19"/>
      <c r="K471" s="19"/>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row>
    <row r="472" spans="1:46" ht="15.75">
      <c r="A472" s="19"/>
      <c r="B472" s="19"/>
      <c r="C472" s="19"/>
      <c r="D472" s="19"/>
      <c r="E472" s="19"/>
      <c r="F472" s="19"/>
      <c r="G472" s="19"/>
      <c r="H472" s="19"/>
      <c r="I472" s="19"/>
      <c r="J472" s="19"/>
      <c r="K472" s="19"/>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row>
    <row r="473" spans="1:46" ht="15.75">
      <c r="A473" s="19"/>
      <c r="B473" s="19"/>
      <c r="C473" s="19"/>
      <c r="D473" s="19"/>
      <c r="E473" s="19"/>
      <c r="F473" s="19"/>
      <c r="G473" s="19"/>
      <c r="H473" s="19"/>
      <c r="I473" s="19"/>
      <c r="J473" s="19"/>
      <c r="K473" s="19"/>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row>
    <row r="474" spans="1:46" ht="15.75">
      <c r="A474" s="19"/>
      <c r="B474" s="19"/>
      <c r="C474" s="19"/>
      <c r="D474" s="19"/>
      <c r="E474" s="19"/>
      <c r="F474" s="19"/>
      <c r="G474" s="19"/>
      <c r="H474" s="19"/>
      <c r="I474" s="19"/>
      <c r="J474" s="19"/>
      <c r="K474" s="19"/>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row>
    <row r="475" spans="1:46" ht="15.75">
      <c r="A475" s="19"/>
      <c r="B475" s="19"/>
      <c r="C475" s="19"/>
      <c r="D475" s="19"/>
      <c r="E475" s="19"/>
      <c r="F475" s="19"/>
      <c r="G475" s="19"/>
      <c r="H475" s="19"/>
      <c r="I475" s="19"/>
      <c r="J475" s="19"/>
      <c r="K475" s="19"/>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row>
    <row r="476" spans="1:46" ht="15.75">
      <c r="A476" s="19"/>
      <c r="B476" s="19"/>
      <c r="C476" s="19"/>
      <c r="D476" s="19"/>
      <c r="E476" s="19"/>
      <c r="F476" s="19"/>
      <c r="G476" s="19"/>
      <c r="H476" s="19"/>
      <c r="I476" s="19"/>
      <c r="J476" s="19"/>
      <c r="K476" s="19"/>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row>
    <row r="477" spans="1:46" ht="15.75">
      <c r="A477" s="19"/>
      <c r="B477" s="19"/>
      <c r="C477" s="19"/>
      <c r="D477" s="19"/>
      <c r="E477" s="19"/>
      <c r="F477" s="19"/>
      <c r="G477" s="19"/>
      <c r="H477" s="19"/>
      <c r="I477" s="19"/>
      <c r="J477" s="19"/>
      <c r="K477" s="19"/>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row>
    <row r="478" spans="1:46" ht="15.75">
      <c r="A478" s="19"/>
      <c r="B478" s="19"/>
      <c r="C478" s="19"/>
      <c r="D478" s="19"/>
      <c r="E478" s="19"/>
      <c r="F478" s="19"/>
      <c r="G478" s="19"/>
      <c r="H478" s="19"/>
      <c r="I478" s="19"/>
      <c r="J478" s="19"/>
      <c r="K478" s="19"/>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row>
    <row r="479" spans="1:46" ht="15.75">
      <c r="A479" s="19"/>
      <c r="B479" s="19"/>
      <c r="C479" s="19"/>
      <c r="D479" s="19"/>
      <c r="E479" s="19"/>
      <c r="F479" s="19"/>
      <c r="G479" s="19"/>
      <c r="H479" s="19"/>
      <c r="I479" s="19"/>
      <c r="J479" s="19"/>
      <c r="K479" s="19"/>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row>
    <row r="480" spans="1:46" ht="15.75">
      <c r="A480" s="19"/>
      <c r="B480" s="19"/>
      <c r="C480" s="19"/>
      <c r="D480" s="19"/>
      <c r="E480" s="19"/>
      <c r="F480" s="19"/>
      <c r="G480" s="19"/>
      <c r="H480" s="19"/>
      <c r="I480" s="19"/>
      <c r="J480" s="19"/>
      <c r="K480" s="19"/>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row>
    <row r="481" spans="1:46" ht="15.75">
      <c r="A481" s="19"/>
      <c r="B481" s="19"/>
      <c r="C481" s="19"/>
      <c r="D481" s="19"/>
      <c r="E481" s="19"/>
      <c r="F481" s="19"/>
      <c r="G481" s="19"/>
      <c r="H481" s="19"/>
      <c r="I481" s="19"/>
      <c r="J481" s="19"/>
      <c r="K481" s="19"/>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row>
    <row r="482" spans="1:46" ht="15.75">
      <c r="A482" s="19"/>
      <c r="B482" s="19"/>
      <c r="C482" s="19"/>
      <c r="D482" s="19"/>
      <c r="E482" s="19"/>
      <c r="F482" s="19"/>
      <c r="G482" s="19"/>
      <c r="H482" s="19"/>
      <c r="I482" s="19"/>
      <c r="J482" s="19"/>
      <c r="K482" s="19"/>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row>
    <row r="483" spans="1:46" ht="15.75">
      <c r="A483" s="19"/>
      <c r="B483" s="19"/>
      <c r="C483" s="19"/>
      <c r="D483" s="19"/>
      <c r="E483" s="19"/>
      <c r="F483" s="19"/>
      <c r="G483" s="19"/>
      <c r="H483" s="19"/>
      <c r="I483" s="19"/>
      <c r="J483" s="19"/>
      <c r="K483" s="19"/>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row>
    <row r="484" spans="1:46" ht="15.75">
      <c r="A484" s="19"/>
      <c r="B484" s="19"/>
      <c r="C484" s="19"/>
      <c r="D484" s="19"/>
      <c r="E484" s="19"/>
      <c r="F484" s="19"/>
      <c r="G484" s="19"/>
      <c r="H484" s="19"/>
      <c r="I484" s="19"/>
      <c r="J484" s="19"/>
      <c r="K484" s="19"/>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row>
    <row r="485" spans="1:46" ht="15.75">
      <c r="A485" s="19"/>
      <c r="B485" s="19"/>
      <c r="C485" s="19"/>
      <c r="D485" s="19"/>
      <c r="E485" s="19"/>
      <c r="F485" s="19"/>
      <c r="G485" s="19"/>
      <c r="H485" s="19"/>
      <c r="I485" s="19"/>
      <c r="J485" s="19"/>
      <c r="K485" s="19"/>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row>
    <row r="486" spans="1:46" ht="15.75">
      <c r="A486" s="19"/>
      <c r="B486" s="19"/>
      <c r="C486" s="19"/>
      <c r="D486" s="19"/>
      <c r="E486" s="19"/>
      <c r="F486" s="19"/>
      <c r="G486" s="19"/>
      <c r="H486" s="19"/>
      <c r="I486" s="19"/>
      <c r="J486" s="19"/>
      <c r="K486" s="19"/>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row>
    <row r="487" spans="1:46" ht="15.75">
      <c r="A487" s="19"/>
      <c r="B487" s="19"/>
      <c r="C487" s="19"/>
      <c r="D487" s="19"/>
      <c r="E487" s="19"/>
      <c r="F487" s="19"/>
      <c r="G487" s="19"/>
      <c r="H487" s="19"/>
      <c r="I487" s="19"/>
      <c r="J487" s="19"/>
      <c r="K487" s="19"/>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row>
    <row r="488" spans="1:46" ht="15.75">
      <c r="A488" s="19"/>
      <c r="B488" s="19"/>
      <c r="C488" s="19"/>
      <c r="D488" s="19"/>
      <c r="E488" s="19"/>
      <c r="F488" s="19"/>
      <c r="G488" s="19"/>
      <c r="H488" s="19"/>
      <c r="I488" s="19"/>
      <c r="J488" s="19"/>
      <c r="K488" s="19"/>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row>
    <row r="489" spans="1:46" ht="15.75">
      <c r="A489" s="19"/>
      <c r="B489" s="19"/>
      <c r="C489" s="19"/>
      <c r="D489" s="19"/>
      <c r="E489" s="19"/>
      <c r="F489" s="19"/>
      <c r="G489" s="19"/>
      <c r="H489" s="19"/>
      <c r="I489" s="19"/>
      <c r="J489" s="19"/>
      <c r="K489" s="19"/>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row>
    <row r="490" spans="1:46" ht="15.75">
      <c r="A490" s="19"/>
      <c r="B490" s="19"/>
      <c r="C490" s="19"/>
      <c r="D490" s="19"/>
      <c r="E490" s="19"/>
      <c r="F490" s="19"/>
      <c r="G490" s="19"/>
      <c r="H490" s="19"/>
      <c r="I490" s="19"/>
      <c r="J490" s="19"/>
      <c r="K490" s="19"/>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row>
    <row r="491" spans="1:46" ht="15.75">
      <c r="A491" s="19"/>
      <c r="B491" s="19"/>
      <c r="C491" s="19"/>
      <c r="D491" s="19"/>
      <c r="E491" s="19"/>
      <c r="F491" s="19"/>
      <c r="G491" s="19"/>
      <c r="H491" s="19"/>
      <c r="I491" s="19"/>
      <c r="J491" s="19"/>
      <c r="K491" s="19"/>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row>
    <row r="492" spans="1:46" ht="15.75">
      <c r="A492" s="19"/>
      <c r="B492" s="19"/>
      <c r="C492" s="19"/>
      <c r="D492" s="19"/>
      <c r="E492" s="19"/>
      <c r="F492" s="19"/>
      <c r="G492" s="19"/>
      <c r="H492" s="19"/>
      <c r="I492" s="19"/>
      <c r="J492" s="19"/>
      <c r="K492" s="19"/>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row>
    <row r="493" spans="1:46" ht="15.75">
      <c r="A493" s="19"/>
      <c r="B493" s="19"/>
      <c r="C493" s="19"/>
      <c r="D493" s="19"/>
      <c r="E493" s="19"/>
      <c r="F493" s="19"/>
      <c r="G493" s="19"/>
      <c r="H493" s="19"/>
      <c r="I493" s="19"/>
      <c r="J493" s="19"/>
      <c r="K493" s="19"/>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row>
    <row r="494" spans="1:46" ht="15.75">
      <c r="A494" s="19"/>
      <c r="B494" s="19"/>
      <c r="C494" s="19"/>
      <c r="D494" s="19"/>
      <c r="E494" s="19"/>
      <c r="F494" s="19"/>
      <c r="G494" s="19"/>
      <c r="H494" s="19"/>
      <c r="I494" s="19"/>
      <c r="J494" s="19"/>
      <c r="K494" s="19"/>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row>
    <row r="495" spans="1:46" ht="15.75">
      <c r="A495" s="19"/>
      <c r="B495" s="19"/>
      <c r="C495" s="19"/>
      <c r="D495" s="19"/>
      <c r="E495" s="19"/>
      <c r="F495" s="19"/>
      <c r="G495" s="19"/>
      <c r="H495" s="19"/>
      <c r="I495" s="19"/>
      <c r="J495" s="19"/>
      <c r="K495" s="19"/>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row>
    <row r="496" spans="1:46" ht="15.75">
      <c r="A496" s="19"/>
      <c r="B496" s="19"/>
      <c r="C496" s="19"/>
      <c r="D496" s="19"/>
      <c r="E496" s="19"/>
      <c r="F496" s="19"/>
      <c r="G496" s="19"/>
      <c r="H496" s="19"/>
      <c r="I496" s="19"/>
      <c r="J496" s="19"/>
      <c r="K496" s="19"/>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row>
    <row r="497" spans="1:46" ht="15.75">
      <c r="A497" s="19"/>
      <c r="B497" s="19"/>
      <c r="C497" s="19"/>
      <c r="D497" s="19"/>
      <c r="E497" s="19"/>
      <c r="F497" s="19"/>
      <c r="G497" s="19"/>
      <c r="H497" s="19"/>
      <c r="I497" s="19"/>
      <c r="J497" s="19"/>
      <c r="K497" s="19"/>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row>
    <row r="498" spans="1:46" ht="15.75">
      <c r="A498" s="19"/>
      <c r="B498" s="19"/>
      <c r="C498" s="19"/>
      <c r="D498" s="19"/>
      <c r="E498" s="19"/>
      <c r="F498" s="19"/>
      <c r="G498" s="19"/>
      <c r="H498" s="19"/>
      <c r="I498" s="19"/>
      <c r="J498" s="19"/>
      <c r="K498" s="19"/>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row>
    <row r="499" spans="1:46" ht="15.75">
      <c r="A499" s="19"/>
      <c r="B499" s="19"/>
      <c r="C499" s="19"/>
      <c r="D499" s="19"/>
      <c r="E499" s="19"/>
      <c r="F499" s="19"/>
      <c r="G499" s="19"/>
      <c r="H499" s="19"/>
      <c r="I499" s="19"/>
      <c r="J499" s="19"/>
      <c r="K499" s="19"/>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row>
    <row r="500" spans="1:46" ht="15.75">
      <c r="A500" s="19"/>
      <c r="B500" s="19"/>
      <c r="C500" s="19"/>
      <c r="D500" s="19"/>
      <c r="E500" s="19"/>
      <c r="F500" s="19"/>
      <c r="G500" s="19"/>
      <c r="H500" s="19"/>
      <c r="I500" s="19"/>
      <c r="J500" s="19"/>
      <c r="K500" s="19"/>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row>
    <row r="501" spans="1:46" ht="15.75">
      <c r="A501" s="19"/>
      <c r="B501" s="19"/>
      <c r="C501" s="19"/>
      <c r="D501" s="19"/>
      <c r="E501" s="19"/>
      <c r="F501" s="19"/>
      <c r="G501" s="19"/>
      <c r="H501" s="19"/>
      <c r="I501" s="19"/>
      <c r="J501" s="19"/>
      <c r="K501" s="19"/>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row>
    <row r="502" spans="1:46" ht="15.75">
      <c r="A502" s="19"/>
      <c r="B502" s="19"/>
      <c r="C502" s="19"/>
      <c r="D502" s="19"/>
      <c r="E502" s="19"/>
      <c r="F502" s="19"/>
      <c r="G502" s="19"/>
      <c r="H502" s="19"/>
      <c r="I502" s="19"/>
      <c r="J502" s="19"/>
      <c r="K502" s="19"/>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row>
    <row r="503" spans="1:46" ht="15.75">
      <c r="A503" s="19"/>
      <c r="B503" s="19"/>
      <c r="C503" s="19"/>
      <c r="D503" s="19"/>
      <c r="E503" s="19"/>
      <c r="F503" s="19"/>
      <c r="G503" s="19"/>
      <c r="H503" s="19"/>
      <c r="I503" s="19"/>
      <c r="J503" s="19"/>
      <c r="K503" s="19"/>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row>
    <row r="504" spans="1:46" ht="15.75">
      <c r="A504" s="19"/>
      <c r="B504" s="19"/>
      <c r="C504" s="19"/>
      <c r="D504" s="19"/>
      <c r="E504" s="19"/>
      <c r="F504" s="19"/>
      <c r="G504" s="19"/>
      <c r="H504" s="19"/>
      <c r="I504" s="19"/>
      <c r="J504" s="19"/>
      <c r="K504" s="19"/>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row>
    <row r="505" spans="1:46" ht="15.75">
      <c r="A505" s="19"/>
      <c r="B505" s="19"/>
      <c r="C505" s="19"/>
      <c r="D505" s="19"/>
      <c r="E505" s="19"/>
      <c r="F505" s="19"/>
      <c r="G505" s="19"/>
      <c r="H505" s="19"/>
      <c r="I505" s="19"/>
      <c r="J505" s="19"/>
      <c r="K505" s="19"/>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row>
    <row r="506" spans="1:46" ht="15.75">
      <c r="A506" s="19"/>
      <c r="B506" s="19"/>
      <c r="C506" s="19"/>
      <c r="D506" s="19"/>
      <c r="E506" s="19"/>
      <c r="F506" s="19"/>
      <c r="G506" s="19"/>
      <c r="H506" s="19"/>
      <c r="I506" s="19"/>
      <c r="J506" s="19"/>
      <c r="K506" s="19"/>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row>
    <row r="507" spans="1:46" ht="15.75">
      <c r="A507" s="19"/>
      <c r="B507" s="19"/>
      <c r="C507" s="19"/>
      <c r="D507" s="19"/>
      <c r="E507" s="19"/>
      <c r="F507" s="19"/>
      <c r="G507" s="19"/>
      <c r="H507" s="19"/>
      <c r="I507" s="19"/>
      <c r="J507" s="19"/>
      <c r="K507" s="19"/>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row>
    <row r="508" spans="1:46" ht="15.75">
      <c r="A508" s="19"/>
      <c r="B508" s="19"/>
      <c r="C508" s="19"/>
      <c r="D508" s="19"/>
      <c r="E508" s="19"/>
      <c r="F508" s="19"/>
      <c r="G508" s="19"/>
      <c r="H508" s="19"/>
      <c r="I508" s="19"/>
      <c r="J508" s="19"/>
      <c r="K508" s="19"/>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row>
    <row r="509" spans="1:46" ht="15.75">
      <c r="A509" s="19"/>
      <c r="B509" s="19"/>
      <c r="C509" s="19"/>
      <c r="D509" s="19"/>
      <c r="E509" s="19"/>
      <c r="F509" s="19"/>
      <c r="G509" s="19"/>
      <c r="H509" s="19"/>
      <c r="I509" s="19"/>
      <c r="J509" s="19"/>
      <c r="K509" s="19"/>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row>
    <row r="510" spans="1:46" ht="15.75">
      <c r="A510" s="19"/>
      <c r="B510" s="19"/>
      <c r="C510" s="19"/>
      <c r="D510" s="19"/>
      <c r="E510" s="19"/>
      <c r="F510" s="19"/>
      <c r="G510" s="19"/>
      <c r="H510" s="19"/>
      <c r="I510" s="19"/>
      <c r="J510" s="19"/>
      <c r="K510" s="19"/>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row>
    <row r="511" spans="1:46" ht="15.75">
      <c r="A511" s="19"/>
      <c r="B511" s="19"/>
      <c r="C511" s="19"/>
      <c r="D511" s="19"/>
      <c r="E511" s="19"/>
      <c r="F511" s="19"/>
      <c r="G511" s="19"/>
      <c r="H511" s="19"/>
      <c r="I511" s="19"/>
      <c r="J511" s="19"/>
      <c r="K511" s="19"/>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row>
    <row r="512" spans="1:46" ht="15.75">
      <c r="A512" s="19"/>
      <c r="B512" s="19"/>
      <c r="C512" s="19"/>
      <c r="D512" s="19"/>
      <c r="E512" s="19"/>
      <c r="F512" s="19"/>
      <c r="G512" s="19"/>
      <c r="H512" s="19"/>
      <c r="I512" s="19"/>
      <c r="J512" s="19"/>
      <c r="K512" s="19"/>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row>
    <row r="513" spans="1:46" ht="15.75">
      <c r="A513" s="19"/>
      <c r="B513" s="19"/>
      <c r="C513" s="19"/>
      <c r="D513" s="19"/>
      <c r="E513" s="19"/>
      <c r="F513" s="19"/>
      <c r="G513" s="19"/>
      <c r="H513" s="19"/>
      <c r="I513" s="19"/>
      <c r="J513" s="19"/>
      <c r="K513" s="19"/>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row>
    <row r="514" spans="1:46" ht="15.75">
      <c r="A514" s="19"/>
      <c r="B514" s="19"/>
      <c r="C514" s="19"/>
      <c r="D514" s="19"/>
      <c r="E514" s="19"/>
      <c r="F514" s="19"/>
      <c r="G514" s="19"/>
      <c r="H514" s="19"/>
      <c r="I514" s="19"/>
      <c r="J514" s="19"/>
      <c r="K514" s="19"/>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row>
    <row r="515" spans="1:46" ht="15.75">
      <c r="A515" s="19"/>
      <c r="B515" s="19"/>
      <c r="C515" s="19"/>
      <c r="D515" s="19"/>
      <c r="E515" s="19"/>
      <c r="F515" s="19"/>
      <c r="G515" s="19"/>
      <c r="H515" s="19"/>
      <c r="I515" s="19"/>
      <c r="J515" s="19"/>
      <c r="K515" s="19"/>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row>
    <row r="516" spans="1:46" ht="15.75">
      <c r="A516" s="19"/>
      <c r="B516" s="19"/>
      <c r="C516" s="19"/>
      <c r="D516" s="19"/>
      <c r="E516" s="19"/>
      <c r="F516" s="19"/>
      <c r="G516" s="19"/>
      <c r="H516" s="19"/>
      <c r="I516" s="19"/>
      <c r="J516" s="19"/>
      <c r="K516" s="19"/>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row>
    <row r="517" spans="1:46" ht="15.75">
      <c r="A517" s="19"/>
      <c r="B517" s="19"/>
      <c r="C517" s="19"/>
      <c r="D517" s="19"/>
      <c r="E517" s="19"/>
      <c r="F517" s="19"/>
      <c r="G517" s="19"/>
      <c r="H517" s="19"/>
      <c r="I517" s="19"/>
      <c r="J517" s="19"/>
      <c r="K517" s="19"/>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row>
    <row r="518" spans="1:46" ht="15.75">
      <c r="A518" s="19"/>
      <c r="B518" s="19"/>
      <c r="C518" s="19"/>
      <c r="D518" s="19"/>
      <c r="E518" s="19"/>
      <c r="F518" s="19"/>
      <c r="G518" s="19"/>
      <c r="H518" s="19"/>
      <c r="I518" s="19"/>
      <c r="J518" s="19"/>
      <c r="K518" s="19"/>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row>
    <row r="519" spans="1:46" ht="15.75">
      <c r="A519" s="19"/>
      <c r="B519" s="19"/>
      <c r="C519" s="19"/>
      <c r="D519" s="19"/>
      <c r="E519" s="19"/>
      <c r="F519" s="19"/>
      <c r="G519" s="19"/>
      <c r="H519" s="19"/>
      <c r="I519" s="19"/>
      <c r="J519" s="19"/>
      <c r="K519" s="19"/>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row>
    <row r="520" spans="1:46" ht="15.75">
      <c r="A520" s="19"/>
      <c r="B520" s="19"/>
      <c r="C520" s="19"/>
      <c r="D520" s="19"/>
      <c r="E520" s="19"/>
      <c r="F520" s="19"/>
      <c r="G520" s="19"/>
      <c r="H520" s="19"/>
      <c r="I520" s="19"/>
      <c r="J520" s="19"/>
      <c r="K520" s="19"/>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row>
    <row r="521" spans="1:46" ht="15.75">
      <c r="A521" s="19"/>
      <c r="B521" s="19"/>
      <c r="C521" s="19"/>
      <c r="D521" s="19"/>
      <c r="E521" s="19"/>
      <c r="F521" s="19"/>
      <c r="G521" s="19"/>
      <c r="H521" s="19"/>
      <c r="I521" s="19"/>
      <c r="J521" s="19"/>
      <c r="K521" s="19"/>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row>
    <row r="522" spans="1:46" ht="15.75">
      <c r="A522" s="19"/>
      <c r="B522" s="19"/>
      <c r="C522" s="19"/>
      <c r="D522" s="19"/>
      <c r="E522" s="19"/>
      <c r="F522" s="19"/>
      <c r="G522" s="19"/>
      <c r="H522" s="19"/>
      <c r="I522" s="19"/>
      <c r="J522" s="19"/>
      <c r="K522" s="19"/>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row>
    <row r="523" spans="1:46" ht="15.75">
      <c r="A523" s="19"/>
      <c r="B523" s="19"/>
      <c r="C523" s="19"/>
      <c r="D523" s="19"/>
      <c r="E523" s="19"/>
      <c r="F523" s="19"/>
      <c r="G523" s="19"/>
      <c r="H523" s="19"/>
      <c r="I523" s="19"/>
      <c r="J523" s="19"/>
      <c r="K523" s="19"/>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row>
    <row r="524" spans="1:46" ht="15.75">
      <c r="A524" s="19"/>
      <c r="B524" s="19"/>
      <c r="C524" s="19"/>
      <c r="D524" s="19"/>
      <c r="E524" s="19"/>
      <c r="F524" s="19"/>
      <c r="G524" s="19"/>
      <c r="H524" s="19"/>
      <c r="I524" s="19"/>
      <c r="J524" s="19"/>
      <c r="K524" s="19"/>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row>
    <row r="525" spans="1:46" ht="15.75">
      <c r="A525" s="19"/>
      <c r="B525" s="19"/>
      <c r="C525" s="19"/>
      <c r="D525" s="19"/>
      <c r="E525" s="19"/>
      <c r="F525" s="19"/>
      <c r="G525" s="19"/>
      <c r="H525" s="19"/>
      <c r="I525" s="19"/>
      <c r="J525" s="19"/>
      <c r="K525" s="19"/>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row>
    <row r="526" spans="1:46" ht="15.75">
      <c r="A526" s="19"/>
      <c r="B526" s="19"/>
      <c r="C526" s="19"/>
      <c r="D526" s="19"/>
      <c r="E526" s="19"/>
      <c r="F526" s="19"/>
      <c r="G526" s="19"/>
      <c r="H526" s="19"/>
      <c r="I526" s="19"/>
      <c r="J526" s="19"/>
      <c r="K526" s="19"/>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row>
    <row r="527" spans="1:46" ht="15.75">
      <c r="A527" s="19"/>
      <c r="B527" s="19"/>
      <c r="C527" s="19"/>
      <c r="D527" s="19"/>
      <c r="E527" s="19"/>
      <c r="F527" s="19"/>
      <c r="G527" s="19"/>
      <c r="H527" s="19"/>
      <c r="I527" s="19"/>
      <c r="J527" s="19"/>
      <c r="K527" s="19"/>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row>
    <row r="528" spans="1:46" ht="15.75">
      <c r="A528" s="19"/>
      <c r="B528" s="19"/>
      <c r="C528" s="19"/>
      <c r="D528" s="19"/>
      <c r="E528" s="19"/>
      <c r="F528" s="19"/>
      <c r="G528" s="19"/>
      <c r="H528" s="19"/>
      <c r="I528" s="19"/>
      <c r="J528" s="19"/>
      <c r="K528" s="19"/>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row>
    <row r="529" spans="1:46" ht="15.75">
      <c r="A529" s="19"/>
      <c r="B529" s="19"/>
      <c r="C529" s="19"/>
      <c r="D529" s="19"/>
      <c r="E529" s="19"/>
      <c r="F529" s="19"/>
      <c r="G529" s="19"/>
      <c r="H529" s="19"/>
      <c r="I529" s="19"/>
      <c r="J529" s="19"/>
      <c r="K529" s="19"/>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row>
    <row r="530" spans="1:46" ht="15.75">
      <c r="A530" s="19"/>
      <c r="B530" s="19"/>
      <c r="C530" s="19"/>
      <c r="D530" s="19"/>
      <c r="E530" s="19"/>
      <c r="F530" s="19"/>
      <c r="G530" s="19"/>
      <c r="H530" s="19"/>
      <c r="I530" s="19"/>
      <c r="J530" s="19"/>
      <c r="K530" s="19"/>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row>
    <row r="531" spans="1:46" ht="15.75">
      <c r="A531" s="19"/>
      <c r="B531" s="19"/>
      <c r="C531" s="19"/>
      <c r="D531" s="19"/>
      <c r="E531" s="19"/>
      <c r="F531" s="19"/>
      <c r="G531" s="19"/>
      <c r="H531" s="19"/>
      <c r="I531" s="19"/>
      <c r="J531" s="19"/>
      <c r="K531" s="19"/>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row>
    <row r="532" spans="1:46" ht="15.75">
      <c r="A532" s="19"/>
      <c r="B532" s="19"/>
      <c r="C532" s="19"/>
      <c r="D532" s="19"/>
      <c r="E532" s="19"/>
      <c r="F532" s="19"/>
      <c r="G532" s="19"/>
      <c r="H532" s="19"/>
      <c r="I532" s="19"/>
      <c r="J532" s="19"/>
      <c r="K532" s="19"/>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row>
    <row r="533" spans="1:46" ht="15.75">
      <c r="A533" s="19"/>
      <c r="B533" s="19"/>
      <c r="C533" s="19"/>
      <c r="D533" s="19"/>
      <c r="E533" s="19"/>
      <c r="F533" s="19"/>
      <c r="G533" s="19"/>
      <c r="H533" s="19"/>
      <c r="I533" s="19"/>
      <c r="J533" s="19"/>
      <c r="K533" s="19"/>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row>
    <row r="534" spans="1:46" ht="15.75">
      <c r="A534" s="19"/>
      <c r="B534" s="19"/>
      <c r="C534" s="19"/>
      <c r="D534" s="19"/>
      <c r="E534" s="19"/>
      <c r="F534" s="19"/>
      <c r="G534" s="19"/>
      <c r="H534" s="19"/>
      <c r="I534" s="19"/>
      <c r="J534" s="19"/>
      <c r="K534" s="19"/>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row>
    <row r="535" spans="1:46" ht="15.75">
      <c r="A535" s="19"/>
      <c r="B535" s="19"/>
      <c r="C535" s="19"/>
      <c r="D535" s="19"/>
      <c r="E535" s="19"/>
      <c r="F535" s="19"/>
      <c r="G535" s="19"/>
      <c r="H535" s="19"/>
      <c r="I535" s="19"/>
      <c r="J535" s="19"/>
      <c r="K535" s="19"/>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row>
    <row r="536" spans="1:46" ht="15.75">
      <c r="A536" s="19"/>
      <c r="B536" s="19"/>
      <c r="C536" s="19"/>
      <c r="D536" s="19"/>
      <c r="E536" s="19"/>
      <c r="F536" s="19"/>
      <c r="G536" s="19"/>
      <c r="H536" s="19"/>
      <c r="I536" s="19"/>
      <c r="J536" s="19"/>
      <c r="K536" s="19"/>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row>
    <row r="537" spans="1:46" ht="15.75">
      <c r="A537" s="19"/>
      <c r="B537" s="19"/>
      <c r="C537" s="19"/>
      <c r="D537" s="19"/>
      <c r="E537" s="19"/>
      <c r="F537" s="19"/>
      <c r="G537" s="19"/>
      <c r="H537" s="19"/>
      <c r="I537" s="19"/>
      <c r="J537" s="19"/>
      <c r="K537" s="19"/>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row>
    <row r="538" spans="1:46" ht="15.75">
      <c r="A538" s="19"/>
      <c r="B538" s="19"/>
      <c r="C538" s="19"/>
      <c r="D538" s="19"/>
      <c r="E538" s="19"/>
      <c r="F538" s="19"/>
      <c r="G538" s="19"/>
      <c r="H538" s="19"/>
      <c r="I538" s="19"/>
      <c r="J538" s="19"/>
      <c r="K538" s="19"/>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row>
    <row r="539" spans="1:46" ht="15.75">
      <c r="A539" s="19"/>
      <c r="B539" s="19"/>
      <c r="C539" s="19"/>
      <c r="D539" s="19"/>
      <c r="E539" s="19"/>
      <c r="F539" s="19"/>
      <c r="G539" s="19"/>
      <c r="H539" s="19"/>
      <c r="I539" s="19"/>
      <c r="J539" s="19"/>
      <c r="K539" s="19"/>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row>
    <row r="540" spans="1:46" ht="15.75">
      <c r="A540" s="19"/>
      <c r="B540" s="19"/>
      <c r="C540" s="19"/>
      <c r="D540" s="19"/>
      <c r="E540" s="19"/>
      <c r="F540" s="19"/>
      <c r="G540" s="19"/>
      <c r="H540" s="19"/>
      <c r="I540" s="19"/>
      <c r="J540" s="19"/>
      <c r="K540" s="19"/>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row>
    <row r="541" spans="1:46" ht="15.75">
      <c r="A541" s="19"/>
      <c r="B541" s="19"/>
      <c r="C541" s="19"/>
      <c r="D541" s="19"/>
      <c r="E541" s="19"/>
      <c r="F541" s="19"/>
      <c r="G541" s="19"/>
      <c r="H541" s="19"/>
      <c r="I541" s="19"/>
      <c r="J541" s="19"/>
      <c r="K541" s="19"/>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row>
    <row r="542" spans="1:46" ht="15.75">
      <c r="A542" s="19"/>
      <c r="B542" s="19"/>
      <c r="C542" s="19"/>
      <c r="D542" s="19"/>
      <c r="E542" s="19"/>
      <c r="F542" s="19"/>
      <c r="G542" s="19"/>
      <c r="H542" s="19"/>
      <c r="I542" s="19"/>
      <c r="J542" s="19"/>
      <c r="K542" s="19"/>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row>
    <row r="543" spans="1:46" ht="15.75">
      <c r="A543" s="19"/>
      <c r="B543" s="19"/>
      <c r="C543" s="19"/>
      <c r="D543" s="19"/>
      <c r="E543" s="19"/>
      <c r="F543" s="19"/>
      <c r="G543" s="19"/>
      <c r="H543" s="19"/>
      <c r="I543" s="19"/>
      <c r="J543" s="19"/>
      <c r="K543" s="19"/>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row>
    <row r="544" spans="1:46" ht="15.75">
      <c r="A544" s="19"/>
      <c r="B544" s="19"/>
      <c r="C544" s="19"/>
      <c r="D544" s="19"/>
      <c r="E544" s="19"/>
      <c r="F544" s="19"/>
      <c r="G544" s="19"/>
      <c r="H544" s="19"/>
      <c r="I544" s="19"/>
      <c r="J544" s="19"/>
      <c r="K544" s="19"/>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row>
    <row r="545" spans="1:46" ht="15.75">
      <c r="A545" s="19"/>
      <c r="B545" s="19"/>
      <c r="C545" s="19"/>
      <c r="D545" s="19"/>
      <c r="E545" s="19"/>
      <c r="F545" s="19"/>
      <c r="G545" s="19"/>
      <c r="H545" s="19"/>
      <c r="I545" s="19"/>
      <c r="J545" s="19"/>
      <c r="K545" s="19"/>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row>
    <row r="546" spans="1:46" ht="15.75">
      <c r="A546" s="19"/>
      <c r="B546" s="19"/>
      <c r="C546" s="19"/>
      <c r="D546" s="19"/>
      <c r="E546" s="19"/>
      <c r="F546" s="19"/>
      <c r="G546" s="19"/>
      <c r="H546" s="19"/>
      <c r="I546" s="19"/>
      <c r="J546" s="19"/>
      <c r="K546" s="19"/>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row>
    <row r="547" spans="1:46" ht="15.75">
      <c r="A547" s="19"/>
      <c r="B547" s="19"/>
      <c r="C547" s="19"/>
      <c r="D547" s="19"/>
      <c r="E547" s="19"/>
      <c r="F547" s="19"/>
      <c r="G547" s="19"/>
      <c r="H547" s="19"/>
      <c r="I547" s="19"/>
      <c r="J547" s="19"/>
      <c r="K547" s="19"/>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row>
    <row r="548" spans="1:46" ht="15.75">
      <c r="A548" s="19"/>
      <c r="B548" s="19"/>
      <c r="C548" s="19"/>
      <c r="D548" s="19"/>
      <c r="E548" s="19"/>
      <c r="F548" s="19"/>
      <c r="G548" s="19"/>
      <c r="H548" s="19"/>
      <c r="I548" s="19"/>
      <c r="J548" s="19"/>
      <c r="K548" s="19"/>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row>
    <row r="549" spans="1:46" ht="15.75">
      <c r="A549" s="19"/>
      <c r="B549" s="19"/>
      <c r="C549" s="19"/>
      <c r="D549" s="19"/>
      <c r="E549" s="19"/>
      <c r="F549" s="19"/>
      <c r="G549" s="19"/>
      <c r="H549" s="19"/>
      <c r="I549" s="19"/>
      <c r="J549" s="19"/>
      <c r="K549" s="19"/>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row>
    <row r="550" spans="1:46" ht="15.75">
      <c r="A550" s="19"/>
      <c r="B550" s="19"/>
      <c r="C550" s="19"/>
      <c r="D550" s="19"/>
      <c r="E550" s="19"/>
      <c r="F550" s="19"/>
      <c r="G550" s="19"/>
      <c r="H550" s="19"/>
      <c r="I550" s="19"/>
      <c r="J550" s="19"/>
      <c r="K550" s="19"/>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row>
    <row r="551" spans="1:46" ht="15.75">
      <c r="A551" s="19"/>
      <c r="B551" s="19"/>
      <c r="C551" s="19"/>
      <c r="D551" s="19"/>
      <c r="E551" s="19"/>
      <c r="F551" s="19"/>
      <c r="G551" s="19"/>
      <c r="H551" s="19"/>
      <c r="I551" s="19"/>
      <c r="J551" s="19"/>
      <c r="K551" s="19"/>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row>
    <row r="552" spans="1:46" ht="15.75">
      <c r="A552" s="19"/>
      <c r="B552" s="19"/>
      <c r="C552" s="19"/>
      <c r="D552" s="19"/>
      <c r="E552" s="19"/>
      <c r="F552" s="19"/>
      <c r="G552" s="19"/>
      <c r="H552" s="19"/>
      <c r="I552" s="19"/>
      <c r="J552" s="19"/>
      <c r="K552" s="19"/>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row>
    <row r="553" spans="1:46" ht="15.75">
      <c r="A553" s="19"/>
      <c r="B553" s="19"/>
      <c r="C553" s="19"/>
      <c r="D553" s="19"/>
      <c r="E553" s="19"/>
      <c r="F553" s="19"/>
      <c r="G553" s="19"/>
      <c r="H553" s="19"/>
      <c r="I553" s="19"/>
      <c r="J553" s="19"/>
      <c r="K553" s="19"/>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row>
    <row r="554" spans="1:46" ht="15.75">
      <c r="A554" s="19"/>
      <c r="B554" s="19"/>
      <c r="C554" s="19"/>
      <c r="D554" s="19"/>
      <c r="E554" s="19"/>
      <c r="F554" s="19"/>
      <c r="G554" s="19"/>
      <c r="H554" s="19"/>
      <c r="I554" s="19"/>
      <c r="J554" s="19"/>
      <c r="K554" s="19"/>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row>
    <row r="555" spans="1:46" ht="15.75">
      <c r="A555" s="19"/>
      <c r="B555" s="19"/>
      <c r="C555" s="19"/>
      <c r="D555" s="19"/>
      <c r="E555" s="19"/>
      <c r="F555" s="19"/>
      <c r="G555" s="19"/>
      <c r="H555" s="19"/>
      <c r="I555" s="19"/>
      <c r="J555" s="19"/>
      <c r="K555" s="19"/>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row>
    <row r="556" spans="1:46" ht="15.75">
      <c r="A556" s="19"/>
      <c r="B556" s="19"/>
      <c r="C556" s="19"/>
      <c r="D556" s="19"/>
      <c r="E556" s="19"/>
      <c r="F556" s="19"/>
      <c r="G556" s="19"/>
      <c r="H556" s="19"/>
      <c r="I556" s="19"/>
      <c r="J556" s="19"/>
      <c r="K556" s="19"/>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row>
    <row r="557" spans="1:46" ht="15.75">
      <c r="A557" s="19"/>
      <c r="B557" s="19"/>
      <c r="C557" s="19"/>
      <c r="D557" s="19"/>
      <c r="E557" s="19"/>
      <c r="F557" s="19"/>
      <c r="G557" s="19"/>
      <c r="H557" s="19"/>
      <c r="I557" s="19"/>
      <c r="J557" s="19"/>
      <c r="K557" s="19"/>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row>
    <row r="558" spans="1:46" ht="15.75">
      <c r="A558" s="19"/>
      <c r="B558" s="19"/>
      <c r="C558" s="19"/>
      <c r="D558" s="19"/>
      <c r="E558" s="19"/>
      <c r="F558" s="19"/>
      <c r="G558" s="19"/>
      <c r="H558" s="19"/>
      <c r="I558" s="19"/>
      <c r="J558" s="19"/>
      <c r="K558" s="19"/>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row>
    <row r="559" spans="1:46" ht="15.75">
      <c r="A559" s="19"/>
      <c r="B559" s="19"/>
      <c r="C559" s="19"/>
      <c r="D559" s="19"/>
      <c r="E559" s="19"/>
      <c r="F559" s="19"/>
      <c r="G559" s="19"/>
      <c r="H559" s="19"/>
      <c r="I559" s="19"/>
      <c r="J559" s="19"/>
      <c r="K559" s="19"/>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row>
    <row r="560" spans="1:46" ht="15.75">
      <c r="A560" s="19"/>
      <c r="B560" s="19"/>
      <c r="C560" s="19"/>
      <c r="D560" s="19"/>
      <c r="E560" s="19"/>
      <c r="F560" s="19"/>
      <c r="G560" s="19"/>
      <c r="H560" s="19"/>
      <c r="I560" s="19"/>
      <c r="J560" s="19"/>
      <c r="K560" s="19"/>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row>
    <row r="561" spans="1:46" ht="15.75">
      <c r="A561" s="19"/>
      <c r="B561" s="19"/>
      <c r="C561" s="19"/>
      <c r="D561" s="19"/>
      <c r="E561" s="19"/>
      <c r="F561" s="19"/>
      <c r="G561" s="19"/>
      <c r="H561" s="19"/>
      <c r="I561" s="19"/>
      <c r="J561" s="19"/>
      <c r="K561" s="19"/>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row>
    <row r="562" spans="1:46" ht="15.75">
      <c r="A562" s="19"/>
      <c r="B562" s="19"/>
      <c r="C562" s="19"/>
      <c r="D562" s="19"/>
      <c r="E562" s="19"/>
      <c r="F562" s="19"/>
      <c r="G562" s="19"/>
      <c r="H562" s="19"/>
      <c r="I562" s="19"/>
      <c r="J562" s="19"/>
      <c r="K562" s="19"/>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row>
    <row r="563" spans="1:46" ht="15.75">
      <c r="A563" s="19"/>
      <c r="B563" s="19"/>
      <c r="C563" s="19"/>
      <c r="D563" s="19"/>
      <c r="E563" s="19"/>
      <c r="F563" s="19"/>
      <c r="G563" s="19"/>
      <c r="H563" s="19"/>
      <c r="I563" s="19"/>
      <c r="J563" s="19"/>
      <c r="K563" s="19"/>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row>
    <row r="564" spans="1:46" ht="15.75">
      <c r="A564" s="19"/>
      <c r="B564" s="19"/>
      <c r="C564" s="19"/>
      <c r="D564" s="19"/>
      <c r="E564" s="19"/>
      <c r="F564" s="19"/>
      <c r="G564" s="19"/>
      <c r="H564" s="19"/>
      <c r="I564" s="19"/>
      <c r="J564" s="19"/>
      <c r="K564" s="19"/>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row>
    <row r="565" spans="1:46" ht="15.75">
      <c r="A565" s="19"/>
      <c r="B565" s="19"/>
      <c r="C565" s="19"/>
      <c r="D565" s="19"/>
      <c r="E565" s="19"/>
      <c r="F565" s="19"/>
      <c r="G565" s="19"/>
      <c r="H565" s="19"/>
      <c r="I565" s="19"/>
      <c r="J565" s="19"/>
      <c r="K565" s="19"/>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row>
    <row r="566" spans="1:46" ht="15.75">
      <c r="A566" s="19"/>
      <c r="B566" s="19"/>
      <c r="C566" s="19"/>
      <c r="D566" s="19"/>
      <c r="E566" s="19"/>
      <c r="F566" s="19"/>
      <c r="G566" s="19"/>
      <c r="H566" s="19"/>
      <c r="I566" s="19"/>
      <c r="J566" s="19"/>
      <c r="K566" s="19"/>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row>
    <row r="567" spans="1:46" ht="15.75">
      <c r="A567" s="19"/>
      <c r="B567" s="19"/>
      <c r="C567" s="19"/>
      <c r="D567" s="19"/>
      <c r="E567" s="19"/>
      <c r="F567" s="19"/>
      <c r="G567" s="19"/>
      <c r="H567" s="19"/>
      <c r="I567" s="19"/>
      <c r="J567" s="19"/>
      <c r="K567" s="19"/>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row>
    <row r="568" spans="1:46" ht="15.75">
      <c r="A568" s="19"/>
      <c r="B568" s="19"/>
      <c r="C568" s="19"/>
      <c r="D568" s="19"/>
      <c r="E568" s="19"/>
      <c r="F568" s="19"/>
      <c r="G568" s="19"/>
      <c r="H568" s="19"/>
      <c r="I568" s="19"/>
      <c r="J568" s="19"/>
      <c r="K568" s="19"/>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row>
    <row r="569" spans="1:46" ht="15.75">
      <c r="A569" s="19"/>
      <c r="B569" s="19"/>
      <c r="C569" s="19"/>
      <c r="D569" s="19"/>
      <c r="E569" s="19"/>
      <c r="F569" s="19"/>
      <c r="G569" s="19"/>
      <c r="H569" s="19"/>
      <c r="I569" s="19"/>
      <c r="J569" s="19"/>
      <c r="K569" s="19"/>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row>
    <row r="570" spans="1:46" ht="15.75">
      <c r="A570" s="19"/>
      <c r="B570" s="19"/>
      <c r="C570" s="19"/>
      <c r="D570" s="19"/>
      <c r="E570" s="19"/>
      <c r="F570" s="19"/>
      <c r="G570" s="19"/>
      <c r="H570" s="19"/>
      <c r="I570" s="19"/>
      <c r="J570" s="19"/>
      <c r="K570" s="19"/>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row>
    <row r="571" spans="1:46" ht="15.75">
      <c r="A571" s="19"/>
      <c r="B571" s="19"/>
      <c r="C571" s="19"/>
      <c r="D571" s="19"/>
      <c r="E571" s="19"/>
      <c r="F571" s="19"/>
      <c r="G571" s="19"/>
      <c r="H571" s="19"/>
      <c r="I571" s="19"/>
      <c r="J571" s="19"/>
      <c r="K571" s="19"/>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row>
    <row r="572" spans="1:46" ht="15.75">
      <c r="A572" s="19"/>
      <c r="B572" s="19"/>
      <c r="C572" s="19"/>
      <c r="D572" s="19"/>
      <c r="E572" s="19"/>
      <c r="F572" s="19"/>
      <c r="G572" s="19"/>
      <c r="H572" s="19"/>
      <c r="I572" s="19"/>
      <c r="J572" s="19"/>
      <c r="K572" s="19"/>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row>
    <row r="573" spans="1:46" ht="15.75">
      <c r="A573" s="19"/>
      <c r="B573" s="19"/>
      <c r="C573" s="19"/>
      <c r="D573" s="19"/>
      <c r="E573" s="19"/>
      <c r="F573" s="19"/>
      <c r="G573" s="19"/>
      <c r="H573" s="19"/>
      <c r="I573" s="19"/>
      <c r="J573" s="19"/>
      <c r="K573" s="19"/>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row>
    <row r="574" spans="1:46" ht="15.75">
      <c r="A574" s="19"/>
      <c r="B574" s="19"/>
      <c r="C574" s="19"/>
      <c r="D574" s="19"/>
      <c r="E574" s="19"/>
      <c r="F574" s="19"/>
      <c r="G574" s="19"/>
      <c r="H574" s="19"/>
      <c r="I574" s="19"/>
      <c r="J574" s="19"/>
      <c r="K574" s="19"/>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row>
    <row r="575" spans="1:46" ht="15.75">
      <c r="A575" s="19"/>
      <c r="B575" s="19"/>
      <c r="C575" s="19"/>
      <c r="D575" s="19"/>
      <c r="E575" s="19"/>
      <c r="F575" s="19"/>
      <c r="G575" s="19"/>
      <c r="H575" s="19"/>
      <c r="I575" s="19"/>
      <c r="J575" s="19"/>
      <c r="K575" s="19"/>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row>
    <row r="576" spans="1:46" ht="15.75">
      <c r="A576" s="19"/>
      <c r="B576" s="19"/>
      <c r="C576" s="19"/>
      <c r="D576" s="19"/>
      <c r="E576" s="19"/>
      <c r="F576" s="19"/>
      <c r="G576" s="19"/>
      <c r="H576" s="19"/>
      <c r="I576" s="19"/>
      <c r="J576" s="19"/>
      <c r="K576" s="19"/>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row>
    <row r="577" spans="1:46" ht="15.75">
      <c r="A577" s="19"/>
      <c r="B577" s="19"/>
      <c r="C577" s="19"/>
      <c r="D577" s="19"/>
      <c r="E577" s="19"/>
      <c r="F577" s="19"/>
      <c r="G577" s="19"/>
      <c r="H577" s="19"/>
      <c r="I577" s="19"/>
      <c r="J577" s="19"/>
      <c r="K577" s="19"/>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row>
    <row r="578" spans="1:46" ht="15.75">
      <c r="A578" s="19"/>
      <c r="B578" s="19"/>
      <c r="C578" s="19"/>
      <c r="D578" s="19"/>
      <c r="E578" s="19"/>
      <c r="F578" s="19"/>
      <c r="G578" s="19"/>
      <c r="H578" s="19"/>
      <c r="I578" s="19"/>
      <c r="J578" s="19"/>
      <c r="K578" s="19"/>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row>
    <row r="579" spans="1:46" ht="15.75">
      <c r="A579" s="19"/>
      <c r="B579" s="19"/>
      <c r="C579" s="19"/>
      <c r="D579" s="19"/>
      <c r="E579" s="19"/>
      <c r="F579" s="19"/>
      <c r="G579" s="19"/>
      <c r="H579" s="19"/>
      <c r="I579" s="19"/>
      <c r="J579" s="19"/>
      <c r="K579" s="19"/>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row>
    <row r="580" spans="1:46" ht="15.75">
      <c r="A580" s="19"/>
      <c r="B580" s="19"/>
      <c r="C580" s="19"/>
      <c r="D580" s="19"/>
      <c r="E580" s="19"/>
      <c r="F580" s="19"/>
      <c r="G580" s="19"/>
      <c r="H580" s="19"/>
      <c r="I580" s="19"/>
      <c r="J580" s="19"/>
      <c r="K580" s="19"/>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row>
    <row r="581" spans="1:46" ht="15.75">
      <c r="A581" s="19"/>
      <c r="B581" s="19"/>
      <c r="C581" s="19"/>
      <c r="D581" s="19"/>
      <c r="E581" s="19"/>
      <c r="F581" s="19"/>
      <c r="G581" s="19"/>
      <c r="H581" s="19"/>
      <c r="I581" s="19"/>
      <c r="J581" s="19"/>
      <c r="K581" s="19"/>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row>
    <row r="582" spans="1:46" ht="15.75">
      <c r="A582" s="19"/>
      <c r="B582" s="19"/>
      <c r="C582" s="19"/>
      <c r="D582" s="19"/>
      <c r="E582" s="19"/>
      <c r="F582" s="19"/>
      <c r="G582" s="19"/>
      <c r="H582" s="19"/>
      <c r="I582" s="19"/>
      <c r="J582" s="19"/>
      <c r="K582" s="19"/>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row>
    <row r="583" spans="1:46" ht="15.75">
      <c r="A583" s="19"/>
      <c r="B583" s="19"/>
      <c r="C583" s="19"/>
      <c r="D583" s="19"/>
      <c r="E583" s="19"/>
      <c r="F583" s="19"/>
      <c r="G583" s="19"/>
      <c r="H583" s="19"/>
      <c r="I583" s="19"/>
      <c r="J583" s="19"/>
      <c r="K583" s="19"/>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row>
    <row r="584" spans="1:46" ht="15.75">
      <c r="A584" s="19"/>
      <c r="B584" s="19"/>
      <c r="C584" s="19"/>
      <c r="D584" s="19"/>
      <c r="E584" s="19"/>
      <c r="F584" s="19"/>
      <c r="G584" s="19"/>
      <c r="H584" s="19"/>
      <c r="I584" s="19"/>
      <c r="J584" s="19"/>
      <c r="K584" s="19"/>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row>
    <row r="585" spans="1:46" ht="15.75">
      <c r="A585" s="19"/>
      <c r="B585" s="19"/>
      <c r="C585" s="19"/>
      <c r="D585" s="19"/>
      <c r="E585" s="19"/>
      <c r="F585" s="19"/>
      <c r="G585" s="19"/>
      <c r="H585" s="19"/>
      <c r="I585" s="19"/>
      <c r="J585" s="19"/>
      <c r="K585" s="19"/>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row>
    <row r="586" spans="1:46" ht="15.75">
      <c r="A586" s="19"/>
      <c r="B586" s="19"/>
      <c r="C586" s="19"/>
      <c r="D586" s="19"/>
      <c r="E586" s="19"/>
      <c r="F586" s="19"/>
      <c r="G586" s="19"/>
      <c r="H586" s="19"/>
      <c r="I586" s="19"/>
      <c r="J586" s="19"/>
      <c r="K586" s="19"/>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row>
    <row r="587" spans="1:46" ht="15.75">
      <c r="A587" s="19"/>
      <c r="B587" s="19"/>
      <c r="C587" s="19"/>
      <c r="D587" s="19"/>
      <c r="E587" s="19"/>
      <c r="F587" s="19"/>
      <c r="G587" s="19"/>
      <c r="H587" s="19"/>
      <c r="I587" s="19"/>
      <c r="J587" s="19"/>
      <c r="K587" s="19"/>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row>
    <row r="588" spans="1:46" ht="15.75">
      <c r="A588" s="19"/>
      <c r="B588" s="19"/>
      <c r="C588" s="19"/>
      <c r="D588" s="19"/>
      <c r="E588" s="19"/>
      <c r="F588" s="19"/>
      <c r="G588" s="19"/>
      <c r="H588" s="19"/>
      <c r="I588" s="19"/>
      <c r="J588" s="19"/>
      <c r="K588" s="19"/>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row>
    <row r="589" spans="1:46" ht="15.75">
      <c r="A589" s="19"/>
      <c r="B589" s="19"/>
      <c r="C589" s="19"/>
      <c r="D589" s="19"/>
      <c r="E589" s="19"/>
      <c r="F589" s="19"/>
      <c r="G589" s="19"/>
      <c r="H589" s="19"/>
      <c r="I589" s="19"/>
      <c r="J589" s="19"/>
      <c r="K589" s="19"/>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row>
    <row r="590" spans="1:46" ht="15.75">
      <c r="A590" s="19"/>
      <c r="B590" s="19"/>
      <c r="C590" s="19"/>
      <c r="D590" s="19"/>
      <c r="E590" s="19"/>
      <c r="F590" s="19"/>
      <c r="G590" s="19"/>
      <c r="H590" s="19"/>
      <c r="I590" s="19"/>
      <c r="J590" s="19"/>
      <c r="K590" s="19"/>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row>
    <row r="591" spans="1:46" ht="15.75">
      <c r="A591" s="19"/>
      <c r="B591" s="19"/>
      <c r="C591" s="19"/>
      <c r="D591" s="19"/>
      <c r="E591" s="19"/>
      <c r="F591" s="19"/>
      <c r="G591" s="19"/>
      <c r="H591" s="19"/>
      <c r="I591" s="19"/>
      <c r="J591" s="19"/>
      <c r="K591" s="19"/>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row>
    <row r="592" spans="1:46" ht="15.75">
      <c r="A592" s="19"/>
      <c r="B592" s="19"/>
      <c r="C592" s="19"/>
      <c r="D592" s="19"/>
      <c r="E592" s="19"/>
      <c r="F592" s="19"/>
      <c r="G592" s="19"/>
      <c r="H592" s="19"/>
      <c r="I592" s="19"/>
      <c r="J592" s="19"/>
      <c r="K592" s="19"/>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row>
    <row r="593" spans="1:46" ht="15.75">
      <c r="A593" s="19"/>
      <c r="B593" s="19"/>
      <c r="C593" s="19"/>
      <c r="D593" s="19"/>
      <c r="E593" s="19"/>
      <c r="F593" s="19"/>
      <c r="G593" s="19"/>
      <c r="H593" s="19"/>
      <c r="I593" s="19"/>
      <c r="J593" s="19"/>
      <c r="K593" s="19"/>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row>
    <row r="594" spans="1:46" ht="15.75">
      <c r="A594" s="19"/>
      <c r="B594" s="19"/>
      <c r="C594" s="19"/>
      <c r="D594" s="19"/>
      <c r="E594" s="19"/>
      <c r="F594" s="19"/>
      <c r="G594" s="19"/>
      <c r="H594" s="19"/>
      <c r="I594" s="19"/>
      <c r="J594" s="19"/>
      <c r="K594" s="19"/>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row>
    <row r="595" spans="1:46" ht="15.75">
      <c r="A595" s="19"/>
      <c r="B595" s="19"/>
      <c r="C595" s="19"/>
      <c r="D595" s="19"/>
      <c r="E595" s="19"/>
      <c r="F595" s="19"/>
      <c r="G595" s="19"/>
      <c r="H595" s="19"/>
      <c r="I595" s="19"/>
      <c r="J595" s="19"/>
      <c r="K595" s="19"/>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row>
    <row r="596" spans="1:46" ht="15.75">
      <c r="A596" s="19"/>
      <c r="B596" s="19"/>
      <c r="C596" s="19"/>
      <c r="D596" s="19"/>
      <c r="E596" s="19"/>
      <c r="F596" s="19"/>
      <c r="G596" s="19"/>
      <c r="H596" s="19"/>
      <c r="I596" s="19"/>
      <c r="J596" s="19"/>
      <c r="K596" s="19"/>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row>
    <row r="597" spans="1:46" ht="15.75">
      <c r="A597" s="19"/>
      <c r="B597" s="19"/>
      <c r="C597" s="19"/>
      <c r="D597" s="19"/>
      <c r="E597" s="19"/>
      <c r="F597" s="19"/>
      <c r="G597" s="19"/>
      <c r="H597" s="19"/>
      <c r="I597" s="19"/>
      <c r="J597" s="19"/>
      <c r="K597" s="19"/>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row>
    <row r="598" spans="1:46" ht="15.75">
      <c r="A598" s="19"/>
      <c r="B598" s="19"/>
      <c r="C598" s="19"/>
      <c r="D598" s="19"/>
      <c r="E598" s="19"/>
      <c r="F598" s="19"/>
      <c r="G598" s="19"/>
      <c r="H598" s="19"/>
      <c r="I598" s="19"/>
      <c r="J598" s="19"/>
      <c r="K598" s="19"/>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row>
    <row r="599" spans="1:46" ht="15.75">
      <c r="A599" s="19"/>
      <c r="B599" s="19"/>
      <c r="C599" s="19"/>
      <c r="D599" s="19"/>
      <c r="E599" s="19"/>
      <c r="F599" s="19"/>
      <c r="G599" s="19"/>
      <c r="H599" s="19"/>
      <c r="I599" s="19"/>
      <c r="J599" s="19"/>
      <c r="K599" s="19"/>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row>
    <row r="600" spans="1:46" ht="15.75">
      <c r="A600" s="19"/>
      <c r="B600" s="19"/>
      <c r="C600" s="19"/>
      <c r="D600" s="19"/>
      <c r="E600" s="19"/>
      <c r="F600" s="19"/>
      <c r="G600" s="19"/>
      <c r="H600" s="19"/>
      <c r="I600" s="19"/>
      <c r="J600" s="19"/>
      <c r="K600" s="19"/>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row>
    <row r="601" spans="1:46" ht="15.75">
      <c r="A601" s="19"/>
      <c r="B601" s="19"/>
      <c r="C601" s="19"/>
      <c r="D601" s="19"/>
      <c r="E601" s="19"/>
      <c r="F601" s="19"/>
      <c r="G601" s="19"/>
      <c r="H601" s="19"/>
      <c r="I601" s="19"/>
      <c r="J601" s="19"/>
      <c r="K601" s="19"/>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row>
    <row r="602" spans="1:46" ht="15.75">
      <c r="A602" s="19"/>
      <c r="B602" s="19"/>
      <c r="C602" s="19"/>
      <c r="D602" s="19"/>
      <c r="E602" s="19"/>
      <c r="F602" s="19"/>
      <c r="G602" s="19"/>
      <c r="H602" s="19"/>
      <c r="I602" s="19"/>
      <c r="J602" s="19"/>
      <c r="K602" s="19"/>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row>
    <row r="603" spans="1:46" ht="15.75">
      <c r="A603" s="19"/>
      <c r="B603" s="19"/>
      <c r="C603" s="19"/>
      <c r="D603" s="19"/>
      <c r="E603" s="19"/>
      <c r="F603" s="19"/>
      <c r="G603" s="19"/>
      <c r="H603" s="19"/>
      <c r="I603" s="19"/>
      <c r="J603" s="19"/>
      <c r="K603" s="19"/>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row>
    <row r="604" spans="1:46" ht="15.75">
      <c r="A604" s="19"/>
      <c r="B604" s="19"/>
      <c r="C604" s="19"/>
      <c r="D604" s="19"/>
      <c r="E604" s="19"/>
      <c r="F604" s="19"/>
      <c r="G604" s="19"/>
      <c r="H604" s="19"/>
      <c r="I604" s="19"/>
      <c r="J604" s="19"/>
      <c r="K604" s="19"/>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row>
    <row r="605" spans="1:46" ht="15.75">
      <c r="A605" s="19"/>
      <c r="B605" s="19"/>
      <c r="C605" s="19"/>
      <c r="D605" s="19"/>
      <c r="E605" s="19"/>
      <c r="F605" s="19"/>
      <c r="G605" s="19"/>
      <c r="H605" s="19"/>
      <c r="I605" s="19"/>
      <c r="J605" s="19"/>
      <c r="K605" s="19"/>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row>
    <row r="606" spans="1:46" ht="15.75">
      <c r="A606" s="19"/>
      <c r="B606" s="19"/>
      <c r="C606" s="19"/>
      <c r="D606" s="19"/>
      <c r="E606" s="19"/>
      <c r="F606" s="19"/>
      <c r="G606" s="19"/>
      <c r="H606" s="19"/>
      <c r="I606" s="19"/>
      <c r="J606" s="19"/>
      <c r="K606" s="19"/>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row>
    <row r="607" spans="1:46" ht="15.75">
      <c r="A607" s="19"/>
      <c r="B607" s="19"/>
      <c r="C607" s="19"/>
      <c r="D607" s="19"/>
      <c r="E607" s="19"/>
      <c r="F607" s="19"/>
      <c r="G607" s="19"/>
      <c r="H607" s="19"/>
      <c r="I607" s="19"/>
      <c r="J607" s="19"/>
      <c r="K607" s="19"/>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row>
    <row r="608" spans="1:46" ht="15.75">
      <c r="A608" s="19"/>
      <c r="B608" s="19"/>
      <c r="C608" s="19"/>
      <c r="D608" s="19"/>
      <c r="E608" s="19"/>
      <c r="F608" s="19"/>
      <c r="G608" s="19"/>
      <c r="H608" s="19"/>
      <c r="I608" s="19"/>
      <c r="J608" s="19"/>
      <c r="K608" s="19"/>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row>
    <row r="609" spans="1:46" ht="15.75">
      <c r="A609" s="19"/>
      <c r="B609" s="19"/>
      <c r="C609" s="19"/>
      <c r="D609" s="19"/>
      <c r="E609" s="19"/>
      <c r="F609" s="19"/>
      <c r="G609" s="19"/>
      <c r="H609" s="19"/>
      <c r="I609" s="19"/>
      <c r="J609" s="19"/>
      <c r="K609" s="19"/>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row>
    <row r="610" spans="1:46" ht="15.75">
      <c r="A610" s="19"/>
      <c r="B610" s="19"/>
      <c r="C610" s="19"/>
      <c r="D610" s="19"/>
      <c r="E610" s="19"/>
      <c r="F610" s="19"/>
      <c r="G610" s="19"/>
      <c r="H610" s="19"/>
      <c r="I610" s="19"/>
      <c r="J610" s="19"/>
      <c r="K610" s="19"/>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row>
    <row r="611" spans="1:46" ht="15.75">
      <c r="A611" s="19"/>
      <c r="B611" s="19"/>
      <c r="C611" s="19"/>
      <c r="D611" s="19"/>
      <c r="E611" s="19"/>
      <c r="F611" s="19"/>
      <c r="G611" s="19"/>
      <c r="H611" s="19"/>
      <c r="I611" s="19"/>
      <c r="J611" s="19"/>
      <c r="K611" s="19"/>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row>
    <row r="612" spans="1:46" ht="15.75">
      <c r="A612" s="19"/>
      <c r="B612" s="19"/>
      <c r="C612" s="19"/>
      <c r="D612" s="19"/>
      <c r="E612" s="19"/>
      <c r="F612" s="19"/>
      <c r="G612" s="19"/>
      <c r="H612" s="19"/>
      <c r="I612" s="19"/>
      <c r="J612" s="19"/>
      <c r="K612" s="19"/>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row>
    <row r="613" spans="1:46" ht="15.75">
      <c r="A613" s="19"/>
      <c r="B613" s="19"/>
      <c r="C613" s="19"/>
      <c r="D613" s="19"/>
      <c r="E613" s="19"/>
      <c r="F613" s="19"/>
      <c r="G613" s="19"/>
      <c r="H613" s="19"/>
      <c r="I613" s="19"/>
      <c r="J613" s="19"/>
      <c r="K613" s="19"/>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row>
    <row r="614" spans="1:46" ht="15.75">
      <c r="A614" s="19"/>
      <c r="B614" s="19"/>
      <c r="C614" s="19"/>
      <c r="D614" s="19"/>
      <c r="E614" s="19"/>
      <c r="F614" s="19"/>
      <c r="G614" s="19"/>
      <c r="H614" s="19"/>
      <c r="I614" s="19"/>
      <c r="J614" s="19"/>
      <c r="K614" s="19"/>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row>
    <row r="615" spans="1:46" ht="15.75">
      <c r="A615" s="19"/>
      <c r="B615" s="19"/>
      <c r="C615" s="19"/>
      <c r="D615" s="19"/>
      <c r="E615" s="19"/>
      <c r="F615" s="19"/>
      <c r="G615" s="19"/>
      <c r="H615" s="19"/>
      <c r="I615" s="19"/>
      <c r="J615" s="19"/>
      <c r="K615" s="19"/>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row>
    <row r="616" spans="1:46" ht="15.75">
      <c r="A616" s="19"/>
      <c r="B616" s="19"/>
      <c r="C616" s="19"/>
      <c r="D616" s="19"/>
      <c r="E616" s="19"/>
      <c r="F616" s="19"/>
      <c r="G616" s="19"/>
      <c r="H616" s="19"/>
      <c r="I616" s="19"/>
      <c r="J616" s="19"/>
      <c r="K616" s="19"/>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row>
    <row r="617" spans="1:46" ht="15.75">
      <c r="A617" s="19"/>
      <c r="B617" s="19"/>
      <c r="C617" s="19"/>
      <c r="D617" s="19"/>
      <c r="E617" s="19"/>
      <c r="F617" s="19"/>
      <c r="G617" s="19"/>
      <c r="H617" s="19"/>
      <c r="I617" s="19"/>
      <c r="J617" s="19"/>
      <c r="K617" s="19"/>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row>
    <row r="618" spans="1:46" ht="15.75">
      <c r="A618" s="19"/>
      <c r="B618" s="19"/>
      <c r="C618" s="19"/>
      <c r="D618" s="19"/>
      <c r="E618" s="19"/>
      <c r="F618" s="19"/>
      <c r="G618" s="19"/>
      <c r="H618" s="19"/>
      <c r="I618" s="19"/>
      <c r="J618" s="19"/>
      <c r="K618" s="19"/>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row>
    <row r="619" spans="1:46" ht="15.75">
      <c r="A619" s="19"/>
      <c r="B619" s="19"/>
      <c r="C619" s="19"/>
      <c r="D619" s="19"/>
      <c r="E619" s="19"/>
      <c r="F619" s="19"/>
      <c r="G619" s="19"/>
      <c r="H619" s="19"/>
      <c r="I619" s="19"/>
      <c r="J619" s="19"/>
      <c r="K619" s="19"/>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row>
    <row r="620" spans="1:46" ht="15.75">
      <c r="A620" s="19"/>
      <c r="B620" s="19"/>
      <c r="C620" s="19"/>
      <c r="D620" s="19"/>
      <c r="E620" s="19"/>
      <c r="F620" s="19"/>
      <c r="G620" s="19"/>
      <c r="H620" s="19"/>
      <c r="I620" s="19"/>
      <c r="J620" s="19"/>
      <c r="K620" s="19"/>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row>
    <row r="621" spans="1:46" ht="15.75">
      <c r="A621" s="19"/>
      <c r="B621" s="19"/>
      <c r="C621" s="19"/>
      <c r="D621" s="19"/>
      <c r="E621" s="19"/>
      <c r="F621" s="19"/>
      <c r="G621" s="19"/>
      <c r="H621" s="19"/>
      <c r="I621" s="19"/>
      <c r="J621" s="19"/>
      <c r="K621" s="19"/>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row>
    <row r="622" spans="1:46" ht="15.75">
      <c r="A622" s="19"/>
      <c r="B622" s="19"/>
      <c r="C622" s="19"/>
      <c r="D622" s="19"/>
      <c r="E622" s="19"/>
      <c r="F622" s="19"/>
      <c r="G622" s="19"/>
      <c r="H622" s="19"/>
      <c r="I622" s="19"/>
      <c r="J622" s="19"/>
      <c r="K622" s="19"/>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row>
    <row r="623" spans="1:46" ht="15.75">
      <c r="A623" s="19"/>
      <c r="B623" s="19"/>
      <c r="C623" s="19"/>
      <c r="D623" s="19"/>
      <c r="E623" s="19"/>
      <c r="F623" s="19"/>
      <c r="G623" s="19"/>
      <c r="H623" s="19"/>
      <c r="I623" s="19"/>
      <c r="J623" s="19"/>
      <c r="K623" s="19"/>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row>
    <row r="624" spans="1:46" ht="15.75">
      <c r="A624" s="19"/>
      <c r="B624" s="19"/>
      <c r="C624" s="19"/>
      <c r="D624" s="19"/>
      <c r="E624" s="19"/>
      <c r="F624" s="19"/>
      <c r="G624" s="19"/>
      <c r="H624" s="19"/>
      <c r="I624" s="19"/>
      <c r="J624" s="19"/>
      <c r="K624" s="19"/>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row>
    <row r="625" spans="1:46" ht="15.75">
      <c r="A625" s="19"/>
      <c r="B625" s="19"/>
      <c r="C625" s="19"/>
      <c r="D625" s="19"/>
      <c r="E625" s="19"/>
      <c r="F625" s="19"/>
      <c r="G625" s="19"/>
      <c r="H625" s="19"/>
      <c r="I625" s="19"/>
      <c r="J625" s="19"/>
      <c r="K625" s="19"/>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row>
    <row r="626" spans="1:46" ht="15.75">
      <c r="A626" s="19"/>
      <c r="B626" s="19"/>
      <c r="C626" s="19"/>
      <c r="D626" s="19"/>
      <c r="E626" s="19"/>
      <c r="F626" s="19"/>
      <c r="G626" s="19"/>
      <c r="H626" s="19"/>
      <c r="I626" s="19"/>
      <c r="J626" s="19"/>
      <c r="K626" s="19"/>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row>
    <row r="627" spans="1:46" ht="15.75">
      <c r="A627" s="19"/>
      <c r="B627" s="19"/>
      <c r="C627" s="19"/>
      <c r="D627" s="19"/>
      <c r="E627" s="19"/>
      <c r="F627" s="19"/>
      <c r="G627" s="19"/>
      <c r="H627" s="19"/>
      <c r="I627" s="19"/>
      <c r="J627" s="19"/>
      <c r="K627" s="19"/>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row>
    <row r="628" spans="1:46" ht="15.75">
      <c r="A628" s="19"/>
      <c r="B628" s="19"/>
      <c r="C628" s="19"/>
      <c r="D628" s="19"/>
      <c r="E628" s="19"/>
      <c r="F628" s="19"/>
      <c r="G628" s="19"/>
      <c r="H628" s="19"/>
      <c r="I628" s="19"/>
      <c r="J628" s="19"/>
      <c r="K628" s="19"/>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row>
    <row r="629" spans="1:46" ht="15.75">
      <c r="A629" s="19"/>
      <c r="B629" s="19"/>
      <c r="C629" s="19"/>
      <c r="D629" s="19"/>
      <c r="E629" s="19"/>
      <c r="F629" s="19"/>
      <c r="G629" s="19"/>
      <c r="H629" s="19"/>
      <c r="I629" s="19"/>
      <c r="J629" s="19"/>
      <c r="K629" s="19"/>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row>
    <row r="630" spans="1:46">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row>
    <row r="631" spans="1:46">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row>
    <row r="632" spans="1:46">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row>
    <row r="633" spans="1:46">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row>
    <row r="634" spans="1:46">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row>
    <row r="635" spans="1:46">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row>
    <row r="636" spans="1:4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row>
    <row r="637" spans="1:46">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row>
    <row r="638" spans="1:46">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row>
    <row r="639" spans="1:46">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row>
    <row r="640" spans="1:46">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row>
    <row r="641" spans="1:46">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row>
    <row r="642" spans="1:46">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row>
    <row r="643" spans="1:46">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row>
    <row r="644" spans="1:46">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row>
    <row r="645" spans="1:46">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row>
    <row r="646" spans="1: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row>
    <row r="647" spans="1:46">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row>
    <row r="648" spans="1:46">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row>
    <row r="649" spans="1:46">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row>
    <row r="650" spans="1:46">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row>
    <row r="651" spans="1:46">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row>
    <row r="652" spans="1:46">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row>
    <row r="653" spans="1:46">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row>
    <row r="654" spans="1:46">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row>
    <row r="655" spans="1:46">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row>
    <row r="656" spans="1:4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row>
    <row r="657" spans="1:46">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row>
    <row r="658" spans="1:46">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row>
    <row r="659" spans="1:46">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row>
    <row r="660" spans="1:46">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row>
    <row r="661" spans="1:46">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row>
    <row r="662" spans="1:46">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row>
    <row r="663" spans="1:46">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row>
    <row r="664" spans="1:46">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row>
    <row r="665" spans="1:46">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row>
    <row r="666" spans="1:4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row>
    <row r="667" spans="1:46">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row>
    <row r="668" spans="1:46">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row>
    <row r="669" spans="1:46">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row>
    <row r="670" spans="1:46">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row>
    <row r="671" spans="1:46">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row>
    <row r="672" spans="1:46">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row>
    <row r="673" spans="1:46">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row>
    <row r="674" spans="1:46">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row>
    <row r="675" spans="1:46">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row>
    <row r="676" spans="1:4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row>
    <row r="677" spans="1:46">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row>
    <row r="678" spans="1:46">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row>
    <row r="679" spans="1:46">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row>
    <row r="680" spans="1:46">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row>
    <row r="681" spans="1:46">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row>
    <row r="682" spans="1:46">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row>
    <row r="683" spans="1:46">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row>
    <row r="684" spans="1:46">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row>
    <row r="685" spans="1:46">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row>
    <row r="686" spans="1:4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row>
    <row r="687" spans="1:46">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row>
    <row r="688" spans="1:46">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row>
    <row r="689" spans="1:46">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row>
    <row r="690" spans="1:46">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row>
    <row r="691" spans="1:46">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row>
    <row r="692" spans="1:46">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row>
    <row r="693" spans="1:46">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row>
    <row r="694" spans="1:46">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row>
    <row r="695" spans="1:46">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row>
    <row r="696" spans="1:4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row>
    <row r="697" spans="1:46">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row>
    <row r="698" spans="1:46">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row>
    <row r="699" spans="1:46">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row>
    <row r="700" spans="1:46">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row>
    <row r="701" spans="1:46">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row>
    <row r="702" spans="1:46">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row>
    <row r="703" spans="1:46">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row>
    <row r="704" spans="1:46">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row>
    <row r="705" spans="1:46">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row>
    <row r="706" spans="1:4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row>
    <row r="707" spans="1:46">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row>
    <row r="708" spans="1:46">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row>
    <row r="709" spans="1:46">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row>
    <row r="710" spans="1:46">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row>
    <row r="711" spans="1:46">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row>
    <row r="712" spans="1:46">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row>
    <row r="713" spans="1:46">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row>
    <row r="714" spans="1:46">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row>
    <row r="715" spans="1:46">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row>
    <row r="716" spans="1:4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row>
    <row r="717" spans="1:46">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row>
    <row r="718" spans="1:46">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row>
    <row r="719" spans="1:46">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row>
    <row r="720" spans="1:46">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row>
    <row r="721" spans="1:46">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row>
    <row r="722" spans="1:46">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row>
    <row r="723" spans="1:46">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row>
    <row r="724" spans="1:46">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row>
    <row r="725" spans="1:46">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row>
    <row r="726" spans="1:4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row>
    <row r="727" spans="1:46">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row>
    <row r="728" spans="1:46">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row>
    <row r="729" spans="1:46">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row>
    <row r="730" spans="1:46">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row>
    <row r="731" spans="1:46">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row>
    <row r="732" spans="1:46">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row>
    <row r="733" spans="1:46">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row>
    <row r="734" spans="1:46">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row>
    <row r="735" spans="1:46">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row>
    <row r="736" spans="1:4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row>
    <row r="737" spans="1:46">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row>
    <row r="738" spans="1:46">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row>
    <row r="739" spans="1:46">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row>
    <row r="740" spans="1:46">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row>
    <row r="741" spans="1:46">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row>
    <row r="742" spans="1:46">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row>
    <row r="743" spans="1:46">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row>
    <row r="744" spans="1:46">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row>
    <row r="745" spans="1:46">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row>
    <row r="746" spans="1: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row>
    <row r="747" spans="1:46">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row>
    <row r="748" spans="1:46">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row>
    <row r="749" spans="1:46">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row>
    <row r="750" spans="1:46">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row>
    <row r="751" spans="1:46">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row>
    <row r="752" spans="1:46">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row>
    <row r="753" spans="1:46">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row>
    <row r="754" spans="1:46">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row>
    <row r="755" spans="1:46">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row>
    <row r="756" spans="1:4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row>
    <row r="757" spans="1:46">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row>
    <row r="758" spans="1:46">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row>
    <row r="759" spans="1:46">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row>
    <row r="760" spans="1:46">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row>
    <row r="761" spans="1:46">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row>
    <row r="762" spans="1:46">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row>
    <row r="763" spans="1:46">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row>
    <row r="764" spans="1:46">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row>
    <row r="765" spans="1:46">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row>
    <row r="766" spans="1:4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row>
    <row r="767" spans="1:46">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row>
    <row r="768" spans="1:46">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row>
    <row r="769" spans="1:46">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row>
    <row r="770" spans="1:46">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row>
    <row r="771" spans="1:46">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row>
    <row r="772" spans="1:46">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row>
    <row r="773" spans="1:46">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row>
    <row r="774" spans="1:46">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row>
    <row r="775" spans="1:46">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row>
    <row r="776" spans="1:4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row>
    <row r="777" spans="1:46">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row>
    <row r="778" spans="1:46">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row>
    <row r="779" spans="1:46">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row>
    <row r="780" spans="1:46">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row>
    <row r="781" spans="1:46">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row>
    <row r="782" spans="1:46">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row>
    <row r="783" spans="1:46">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row>
    <row r="784" spans="1:46">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row>
    <row r="785" spans="1:46">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row>
    <row r="786" spans="1:4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row>
    <row r="787" spans="1:46">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row>
    <row r="788" spans="1:46">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row>
    <row r="789" spans="1:46">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row>
    <row r="790" spans="1:46">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row>
    <row r="791" spans="1:46">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row>
    <row r="792" spans="1:46">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row>
    <row r="793" spans="1:46">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row>
    <row r="794" spans="1:46">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row>
    <row r="795" spans="1:46">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row>
    <row r="796" spans="1:4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row>
    <row r="797" spans="1:46">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row>
    <row r="798" spans="1:46">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row>
    <row r="799" spans="1:46">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row>
    <row r="800" spans="1:46">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row>
    <row r="801" spans="1:46">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row>
    <row r="802" spans="1:46">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row>
    <row r="803" spans="1:46">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row>
    <row r="804" spans="1:46">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row>
    <row r="805" spans="1:46">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row>
    <row r="806" spans="1:4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row>
    <row r="807" spans="1:46">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row>
    <row r="808" spans="1:46">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row>
    <row r="809" spans="1:46">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row>
    <row r="810" spans="1:46">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row>
    <row r="811" spans="1:46">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row>
    <row r="812" spans="1:46">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row>
    <row r="813" spans="1:46">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row>
    <row r="814" spans="1:46">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row>
    <row r="815" spans="1:46">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row>
    <row r="816" spans="1:4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row>
    <row r="817" spans="1:46">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row>
    <row r="818" spans="1:46">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row>
    <row r="819" spans="1:46">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row>
    <row r="820" spans="1:46">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row>
    <row r="821" spans="1:46">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row>
    <row r="822" spans="1:46">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row>
    <row r="823" spans="1:46">
      <c r="A823" s="12"/>
      <c r="B823" s="12"/>
      <c r="C823" s="12"/>
      <c r="D823" s="12"/>
      <c r="E823" s="12"/>
      <c r="F823" s="12"/>
      <c r="G823" s="12"/>
      <c r="H823" s="12"/>
      <c r="I823" s="12"/>
      <c r="J823" s="12"/>
      <c r="K823" s="12"/>
      <c r="L823" s="12"/>
      <c r="M823" s="12"/>
      <c r="N823" s="12"/>
      <c r="O823" s="12"/>
      <c r="P823" s="12"/>
      <c r="Q823" s="12"/>
      <c r="R823" s="12"/>
      <c r="S823" s="12"/>
      <c r="T823" s="12"/>
      <c r="U823" s="12"/>
      <c r="V823" s="12"/>
      <c r="W823" s="528"/>
      <c r="X823" s="528"/>
      <c r="Y823" s="528"/>
      <c r="Z823" s="528"/>
      <c r="AA823" s="528"/>
      <c r="AB823" s="528"/>
      <c r="AC823" s="528"/>
      <c r="AD823" s="528"/>
      <c r="AE823" s="528"/>
      <c r="AF823" s="528"/>
      <c r="AG823" s="528"/>
      <c r="AH823" s="528"/>
      <c r="AI823" s="528"/>
      <c r="AJ823" s="528"/>
      <c r="AK823" s="528"/>
      <c r="AL823" s="528"/>
      <c r="AM823" s="528"/>
      <c r="AN823" s="528"/>
      <c r="AO823" s="528"/>
      <c r="AP823" s="528"/>
      <c r="AQ823" s="528"/>
      <c r="AR823" s="528"/>
      <c r="AS823" s="528"/>
      <c r="AT823" s="528"/>
    </row>
    <row r="824" spans="1:46">
      <c r="A824" s="12"/>
      <c r="B824" s="12"/>
      <c r="C824" s="12"/>
      <c r="D824" s="12"/>
      <c r="E824" s="12"/>
      <c r="F824" s="12"/>
      <c r="G824" s="12"/>
      <c r="H824" s="12"/>
      <c r="I824" s="12"/>
      <c r="J824" s="12"/>
      <c r="K824" s="12"/>
      <c r="L824" s="12"/>
      <c r="M824" s="12"/>
      <c r="N824" s="12"/>
      <c r="O824" s="12"/>
      <c r="P824" s="12"/>
      <c r="Q824" s="12"/>
      <c r="R824" s="12"/>
      <c r="S824" s="12"/>
      <c r="T824" s="12"/>
      <c r="U824" s="12"/>
      <c r="V824" s="12"/>
      <c r="W824" s="528"/>
      <c r="X824" s="528"/>
      <c r="Y824" s="528"/>
      <c r="Z824" s="528"/>
      <c r="AA824" s="528"/>
      <c r="AB824" s="528"/>
      <c r="AC824" s="528"/>
      <c r="AD824" s="528"/>
      <c r="AE824" s="528"/>
      <c r="AF824" s="528"/>
      <c r="AG824" s="528"/>
      <c r="AH824" s="528"/>
      <c r="AI824" s="528"/>
      <c r="AJ824" s="528"/>
      <c r="AK824" s="528"/>
      <c r="AL824" s="528"/>
      <c r="AM824" s="528"/>
      <c r="AN824" s="528"/>
      <c r="AO824" s="528"/>
      <c r="AP824" s="528"/>
      <c r="AQ824" s="528"/>
      <c r="AR824" s="528"/>
      <c r="AS824" s="528"/>
      <c r="AT824" s="528"/>
    </row>
    <row r="825" spans="1:46">
      <c r="A825" s="12"/>
      <c r="B825" s="12"/>
      <c r="C825" s="12"/>
      <c r="D825" s="12"/>
      <c r="E825" s="12"/>
      <c r="F825" s="12"/>
      <c r="G825" s="12"/>
      <c r="H825" s="12"/>
      <c r="I825" s="12"/>
      <c r="J825" s="12"/>
      <c r="K825" s="12"/>
      <c r="L825" s="12"/>
      <c r="M825" s="12"/>
      <c r="N825" s="12"/>
      <c r="O825" s="12"/>
      <c r="P825" s="12"/>
      <c r="Q825" s="12"/>
      <c r="R825" s="12"/>
      <c r="S825" s="12"/>
      <c r="T825" s="12"/>
      <c r="U825" s="12"/>
      <c r="V825" s="12"/>
      <c r="W825" s="528"/>
      <c r="X825" s="528"/>
      <c r="Y825" s="528"/>
      <c r="Z825" s="528"/>
      <c r="AA825" s="528"/>
      <c r="AB825" s="528"/>
      <c r="AC825" s="528"/>
      <c r="AD825" s="528"/>
      <c r="AE825" s="528"/>
      <c r="AF825" s="528"/>
      <c r="AG825" s="528"/>
      <c r="AH825" s="528"/>
      <c r="AI825" s="528"/>
      <c r="AJ825" s="528"/>
      <c r="AK825" s="528"/>
      <c r="AL825" s="528"/>
      <c r="AM825" s="528"/>
      <c r="AN825" s="528"/>
      <c r="AO825" s="528"/>
      <c r="AP825" s="528"/>
      <c r="AQ825" s="528"/>
      <c r="AR825" s="528"/>
      <c r="AS825" s="528"/>
      <c r="AT825" s="528"/>
    </row>
    <row r="826" spans="1:46">
      <c r="A826" s="12"/>
      <c r="B826" s="12"/>
      <c r="C826" s="12"/>
      <c r="D826" s="12"/>
      <c r="E826" s="12"/>
      <c r="F826" s="12"/>
      <c r="G826" s="12"/>
      <c r="H826" s="12"/>
      <c r="I826" s="12"/>
      <c r="J826" s="12"/>
      <c r="K826" s="12"/>
      <c r="L826" s="12"/>
      <c r="M826" s="12"/>
      <c r="N826" s="12"/>
      <c r="O826" s="12"/>
      <c r="P826" s="12"/>
      <c r="Q826" s="12"/>
      <c r="R826" s="12"/>
      <c r="S826" s="12"/>
      <c r="T826" s="12"/>
      <c r="U826" s="12"/>
      <c r="V826" s="12"/>
      <c r="W826" s="528"/>
      <c r="X826" s="528"/>
      <c r="Y826" s="528"/>
      <c r="Z826" s="528"/>
      <c r="AA826" s="528"/>
      <c r="AB826" s="528"/>
      <c r="AC826" s="528"/>
      <c r="AD826" s="528"/>
      <c r="AE826" s="528"/>
      <c r="AF826" s="528"/>
      <c r="AG826" s="528"/>
      <c r="AH826" s="528"/>
      <c r="AI826" s="528"/>
      <c r="AJ826" s="528"/>
      <c r="AK826" s="528"/>
      <c r="AL826" s="528"/>
      <c r="AM826" s="528"/>
      <c r="AN826" s="528"/>
      <c r="AO826" s="528"/>
      <c r="AP826" s="528"/>
      <c r="AQ826" s="528"/>
      <c r="AR826" s="528"/>
      <c r="AS826" s="528"/>
      <c r="AT826" s="528"/>
    </row>
    <row r="827" spans="1:46">
      <c r="A827" s="12"/>
      <c r="B827" s="12"/>
      <c r="C827" s="12"/>
      <c r="D827" s="12"/>
      <c r="E827" s="12"/>
      <c r="F827" s="12"/>
      <c r="G827" s="12"/>
      <c r="H827" s="12"/>
      <c r="I827" s="12"/>
      <c r="J827" s="12"/>
      <c r="K827" s="12"/>
      <c r="L827" s="12"/>
      <c r="M827" s="12"/>
      <c r="N827" s="12"/>
      <c r="O827" s="12"/>
      <c r="P827" s="12"/>
      <c r="Q827" s="12"/>
      <c r="R827" s="12"/>
      <c r="S827" s="12"/>
      <c r="T827" s="12"/>
      <c r="U827" s="12"/>
      <c r="V827" s="12"/>
      <c r="W827" s="528"/>
      <c r="X827" s="528"/>
      <c r="Y827" s="528"/>
      <c r="Z827" s="528"/>
      <c r="AA827" s="528"/>
      <c r="AB827" s="528"/>
      <c r="AC827" s="528"/>
      <c r="AD827" s="528"/>
      <c r="AE827" s="528"/>
      <c r="AF827" s="528"/>
      <c r="AG827" s="528"/>
      <c r="AH827" s="528"/>
      <c r="AI827" s="528"/>
      <c r="AJ827" s="528"/>
      <c r="AK827" s="528"/>
      <c r="AL827" s="528"/>
      <c r="AM827" s="528"/>
      <c r="AN827" s="528"/>
      <c r="AO827" s="528"/>
      <c r="AP827" s="528"/>
      <c r="AQ827" s="528"/>
      <c r="AR827" s="528"/>
      <c r="AS827" s="528"/>
      <c r="AT827" s="528"/>
    </row>
    <row r="828" spans="1:46">
      <c r="A828" s="12"/>
      <c r="B828" s="12"/>
      <c r="C828" s="12"/>
      <c r="D828" s="12"/>
      <c r="E828" s="12"/>
      <c r="F828" s="12"/>
      <c r="G828" s="12"/>
      <c r="H828" s="12"/>
      <c r="I828" s="12"/>
      <c r="J828" s="12"/>
      <c r="K828" s="12"/>
      <c r="L828" s="12"/>
      <c r="M828" s="12"/>
      <c r="N828" s="12"/>
      <c r="O828" s="12"/>
      <c r="P828" s="12"/>
      <c r="Q828" s="12"/>
      <c r="R828" s="12"/>
      <c r="S828" s="12"/>
      <c r="T828" s="12"/>
      <c r="U828" s="12"/>
      <c r="V828" s="12"/>
      <c r="W828" s="528"/>
      <c r="X828" s="528"/>
      <c r="Y828" s="528"/>
      <c r="Z828" s="528"/>
      <c r="AA828" s="528"/>
      <c r="AB828" s="528"/>
      <c r="AC828" s="528"/>
      <c r="AD828" s="528"/>
      <c r="AE828" s="528"/>
      <c r="AF828" s="528"/>
      <c r="AG828" s="528"/>
      <c r="AH828" s="528"/>
      <c r="AI828" s="528"/>
      <c r="AJ828" s="528"/>
      <c r="AK828" s="528"/>
      <c r="AL828" s="528"/>
      <c r="AM828" s="528"/>
      <c r="AN828" s="528"/>
      <c r="AO828" s="528"/>
      <c r="AP828" s="528"/>
      <c r="AQ828" s="528"/>
      <c r="AR828" s="528"/>
      <c r="AS828" s="528"/>
      <c r="AT828" s="528"/>
    </row>
    <row r="829" spans="1:46">
      <c r="A829" s="12"/>
      <c r="B829" s="12"/>
      <c r="C829" s="12"/>
      <c r="D829" s="12"/>
      <c r="E829" s="12"/>
      <c r="F829" s="12"/>
      <c r="G829" s="12"/>
      <c r="H829" s="12"/>
      <c r="I829" s="12"/>
      <c r="J829" s="12"/>
      <c r="K829" s="12"/>
      <c r="L829" s="12"/>
      <c r="M829" s="12"/>
      <c r="N829" s="12"/>
      <c r="O829" s="12"/>
      <c r="P829" s="12"/>
      <c r="Q829" s="12"/>
      <c r="R829" s="12"/>
      <c r="S829" s="12"/>
      <c r="T829" s="12"/>
      <c r="U829" s="12"/>
      <c r="V829" s="12"/>
      <c r="W829" s="528"/>
      <c r="X829" s="528"/>
      <c r="Y829" s="528"/>
      <c r="Z829" s="528"/>
      <c r="AA829" s="528"/>
      <c r="AB829" s="528"/>
      <c r="AC829" s="528"/>
      <c r="AD829" s="528"/>
      <c r="AE829" s="528"/>
      <c r="AF829" s="528"/>
      <c r="AG829" s="528"/>
      <c r="AH829" s="528"/>
      <c r="AI829" s="528"/>
      <c r="AJ829" s="528"/>
      <c r="AK829" s="528"/>
      <c r="AL829" s="528"/>
      <c r="AM829" s="528"/>
      <c r="AN829" s="528"/>
      <c r="AO829" s="528"/>
      <c r="AP829" s="528"/>
      <c r="AQ829" s="528"/>
      <c r="AR829" s="528"/>
      <c r="AS829" s="528"/>
      <c r="AT829" s="528"/>
    </row>
    <row r="830" spans="1:46">
      <c r="A830" s="12"/>
      <c r="B830" s="12"/>
      <c r="C830" s="12"/>
      <c r="D830" s="12"/>
      <c r="E830" s="12"/>
      <c r="F830" s="12"/>
      <c r="G830" s="12"/>
      <c r="H830" s="12"/>
      <c r="I830" s="12"/>
      <c r="J830" s="12"/>
      <c r="K830" s="12"/>
      <c r="L830" s="12"/>
      <c r="M830" s="12"/>
      <c r="N830" s="12"/>
      <c r="O830" s="12"/>
      <c r="P830" s="12"/>
      <c r="Q830" s="12"/>
      <c r="R830" s="12"/>
      <c r="S830" s="12"/>
      <c r="T830" s="12"/>
      <c r="U830" s="12"/>
      <c r="V830" s="12"/>
      <c r="W830" s="528"/>
      <c r="X830" s="528"/>
      <c r="Y830" s="528"/>
      <c r="Z830" s="528"/>
      <c r="AA830" s="528"/>
      <c r="AB830" s="528"/>
      <c r="AC830" s="528"/>
      <c r="AD830" s="528"/>
      <c r="AE830" s="528"/>
      <c r="AF830" s="528"/>
      <c r="AG830" s="528"/>
      <c r="AH830" s="528"/>
      <c r="AI830" s="528"/>
      <c r="AJ830" s="528"/>
      <c r="AK830" s="528"/>
      <c r="AL830" s="528"/>
      <c r="AM830" s="528"/>
      <c r="AN830" s="528"/>
      <c r="AO830" s="528"/>
      <c r="AP830" s="528"/>
      <c r="AQ830" s="528"/>
      <c r="AR830" s="528"/>
      <c r="AS830" s="528"/>
      <c r="AT830" s="528"/>
    </row>
    <row r="831" spans="1:46">
      <c r="A831" s="12"/>
      <c r="B831" s="12"/>
      <c r="C831" s="12"/>
      <c r="D831" s="12"/>
      <c r="E831" s="12"/>
      <c r="F831" s="12"/>
      <c r="G831" s="12"/>
      <c r="H831" s="12"/>
      <c r="I831" s="12"/>
      <c r="J831" s="12"/>
      <c r="K831" s="12"/>
      <c r="L831" s="12"/>
      <c r="M831" s="12"/>
      <c r="N831" s="12"/>
      <c r="O831" s="12"/>
      <c r="P831" s="12"/>
      <c r="Q831" s="12"/>
      <c r="R831" s="12"/>
      <c r="S831" s="12"/>
      <c r="T831" s="12"/>
      <c r="U831" s="12"/>
      <c r="V831" s="12"/>
      <c r="W831" s="528"/>
      <c r="X831" s="528"/>
      <c r="Y831" s="528"/>
      <c r="Z831" s="528"/>
      <c r="AA831" s="528"/>
      <c r="AB831" s="528"/>
      <c r="AC831" s="528"/>
      <c r="AD831" s="528"/>
      <c r="AE831" s="528"/>
      <c r="AF831" s="528"/>
      <c r="AG831" s="528"/>
      <c r="AH831" s="528"/>
      <c r="AI831" s="528"/>
      <c r="AJ831" s="528"/>
      <c r="AK831" s="528"/>
      <c r="AL831" s="528"/>
      <c r="AM831" s="528"/>
      <c r="AN831" s="528"/>
      <c r="AO831" s="528"/>
      <c r="AP831" s="528"/>
      <c r="AQ831" s="528"/>
      <c r="AR831" s="528"/>
      <c r="AS831" s="528"/>
      <c r="AT831" s="528"/>
    </row>
    <row r="832" spans="1:46">
      <c r="A832" s="12"/>
      <c r="B832" s="12"/>
      <c r="C832" s="12"/>
      <c r="D832" s="12"/>
      <c r="E832" s="12"/>
      <c r="F832" s="12"/>
      <c r="G832" s="12"/>
      <c r="H832" s="12"/>
      <c r="I832" s="12"/>
      <c r="J832" s="12"/>
      <c r="K832" s="12"/>
      <c r="L832" s="12"/>
      <c r="M832" s="12"/>
      <c r="N832" s="12"/>
      <c r="O832" s="12"/>
      <c r="P832" s="12"/>
      <c r="Q832" s="12"/>
      <c r="R832" s="12"/>
      <c r="S832" s="12"/>
      <c r="T832" s="12"/>
      <c r="U832" s="12"/>
      <c r="V832" s="12"/>
      <c r="W832" s="528"/>
      <c r="X832" s="528"/>
      <c r="Y832" s="528"/>
      <c r="Z832" s="528"/>
      <c r="AA832" s="528"/>
      <c r="AB832" s="528"/>
      <c r="AC832" s="528"/>
      <c r="AD832" s="528"/>
      <c r="AE832" s="528"/>
      <c r="AF832" s="528"/>
      <c r="AG832" s="528"/>
      <c r="AH832" s="528"/>
      <c r="AI832" s="528"/>
      <c r="AJ832" s="528"/>
      <c r="AK832" s="528"/>
      <c r="AL832" s="528"/>
      <c r="AM832" s="528"/>
      <c r="AN832" s="528"/>
      <c r="AO832" s="528"/>
      <c r="AP832" s="528"/>
      <c r="AQ832" s="528"/>
      <c r="AR832" s="528"/>
      <c r="AS832" s="528"/>
      <c r="AT832" s="528"/>
    </row>
    <row r="833" spans="1:22">
      <c r="A833" s="12"/>
      <c r="B833" s="12"/>
      <c r="C833" s="12"/>
      <c r="D833" s="12"/>
      <c r="E833" s="12"/>
      <c r="F833" s="12"/>
      <c r="G833" s="12"/>
      <c r="H833" s="12"/>
      <c r="I833" s="12"/>
      <c r="J833" s="12"/>
      <c r="K833" s="12"/>
      <c r="L833" s="12"/>
      <c r="M833" s="12"/>
      <c r="N833" s="12"/>
      <c r="O833" s="12"/>
      <c r="P833" s="12"/>
      <c r="Q833" s="12"/>
      <c r="R833" s="12"/>
      <c r="S833" s="12"/>
      <c r="T833" s="12"/>
      <c r="U833" s="12"/>
      <c r="V833" s="12"/>
    </row>
    <row r="834" spans="1:22">
      <c r="A834" s="12"/>
      <c r="B834" s="12"/>
      <c r="C834" s="12"/>
      <c r="D834" s="12"/>
      <c r="E834" s="12"/>
      <c r="F834" s="12"/>
      <c r="G834" s="12"/>
      <c r="H834" s="12"/>
      <c r="I834" s="12"/>
      <c r="J834" s="12"/>
      <c r="K834" s="12"/>
      <c r="L834" s="12"/>
      <c r="M834" s="12"/>
      <c r="N834" s="12"/>
      <c r="O834" s="12"/>
      <c r="P834" s="12"/>
      <c r="Q834" s="12"/>
      <c r="R834" s="12"/>
      <c r="S834" s="12"/>
      <c r="T834" s="12"/>
      <c r="U834" s="12"/>
      <c r="V834" s="12"/>
    </row>
    <row r="835" spans="1:22">
      <c r="A835" s="12"/>
      <c r="B835" s="12"/>
      <c r="C835" s="12"/>
      <c r="D835" s="12"/>
      <c r="E835" s="12"/>
      <c r="F835" s="12"/>
      <c r="G835" s="12"/>
      <c r="H835" s="12"/>
      <c r="I835" s="12"/>
      <c r="J835" s="12"/>
      <c r="K835" s="12"/>
      <c r="L835" s="12"/>
      <c r="M835" s="12"/>
      <c r="N835" s="12"/>
      <c r="O835" s="12"/>
      <c r="P835" s="12"/>
      <c r="Q835" s="12"/>
      <c r="R835" s="12"/>
      <c r="S835" s="12"/>
      <c r="T835" s="12"/>
      <c r="U835" s="12"/>
      <c r="V835" s="12"/>
    </row>
    <row r="836" spans="1:22">
      <c r="A836" s="12"/>
      <c r="B836" s="12"/>
      <c r="C836" s="12"/>
      <c r="D836" s="12"/>
      <c r="E836" s="12"/>
      <c r="F836" s="12"/>
      <c r="G836" s="12"/>
      <c r="H836" s="12"/>
      <c r="I836" s="12"/>
      <c r="J836" s="12"/>
      <c r="K836" s="12"/>
      <c r="L836" s="12"/>
      <c r="M836" s="12"/>
      <c r="N836" s="12"/>
      <c r="O836" s="12"/>
      <c r="P836" s="12"/>
      <c r="Q836" s="12"/>
      <c r="R836" s="12"/>
      <c r="S836" s="12"/>
      <c r="T836" s="12"/>
      <c r="U836" s="12"/>
      <c r="V836" s="12"/>
    </row>
    <row r="837" spans="1:22">
      <c r="A837" s="12"/>
      <c r="B837" s="12"/>
      <c r="C837" s="12"/>
      <c r="D837" s="12"/>
      <c r="E837" s="12"/>
      <c r="F837" s="12"/>
      <c r="G837" s="12"/>
      <c r="H837" s="12"/>
      <c r="I837" s="12"/>
      <c r="J837" s="12"/>
      <c r="K837" s="12"/>
      <c r="L837" s="12"/>
      <c r="M837" s="12"/>
      <c r="N837" s="12"/>
      <c r="O837" s="12"/>
      <c r="P837" s="12"/>
      <c r="Q837" s="12"/>
      <c r="R837" s="12"/>
      <c r="S837" s="12"/>
      <c r="T837" s="12"/>
      <c r="U837" s="12"/>
      <c r="V837" s="12"/>
    </row>
    <row r="838" spans="1:22">
      <c r="A838" s="12"/>
      <c r="B838" s="12"/>
      <c r="C838" s="12"/>
      <c r="D838" s="12"/>
      <c r="E838" s="12"/>
      <c r="F838" s="12"/>
      <c r="G838" s="12"/>
      <c r="H838" s="12"/>
      <c r="I838" s="12"/>
      <c r="J838" s="12"/>
      <c r="K838" s="12"/>
      <c r="L838" s="12"/>
      <c r="M838" s="12"/>
      <c r="N838" s="12"/>
      <c r="O838" s="12"/>
      <c r="P838" s="12"/>
      <c r="Q838" s="12"/>
      <c r="R838" s="12"/>
      <c r="S838" s="12"/>
      <c r="T838" s="12"/>
      <c r="U838" s="12"/>
      <c r="V838" s="12"/>
    </row>
    <row r="839" spans="1:22">
      <c r="A839" s="12"/>
      <c r="B839" s="12"/>
      <c r="C839" s="12"/>
      <c r="D839" s="12"/>
      <c r="E839" s="12"/>
      <c r="F839" s="12"/>
      <c r="G839" s="12"/>
      <c r="H839" s="12"/>
      <c r="I839" s="12"/>
      <c r="J839" s="12"/>
      <c r="K839" s="12"/>
      <c r="L839" s="12"/>
      <c r="M839" s="12"/>
      <c r="N839" s="12"/>
      <c r="O839" s="12"/>
      <c r="P839" s="12"/>
      <c r="Q839" s="12"/>
      <c r="R839" s="12"/>
      <c r="S839" s="12"/>
      <c r="T839" s="12"/>
      <c r="U839" s="12"/>
      <c r="V839" s="12"/>
    </row>
    <row r="840" spans="1:22">
      <c r="A840" s="12"/>
      <c r="B840" s="12"/>
      <c r="C840" s="12"/>
      <c r="D840" s="12"/>
      <c r="E840" s="12"/>
      <c r="F840" s="12"/>
      <c r="G840" s="12"/>
      <c r="H840" s="12"/>
      <c r="I840" s="12"/>
      <c r="J840" s="12"/>
      <c r="K840" s="12"/>
      <c r="L840" s="12"/>
      <c r="M840" s="12"/>
      <c r="N840" s="12"/>
      <c r="O840" s="12"/>
      <c r="P840" s="12"/>
      <c r="Q840" s="12"/>
      <c r="R840" s="12"/>
      <c r="S840" s="12"/>
      <c r="T840" s="12"/>
      <c r="U840" s="12"/>
      <c r="V840" s="12"/>
    </row>
    <row r="841" spans="1:22">
      <c r="A841" s="12"/>
      <c r="B841" s="12"/>
      <c r="C841" s="12"/>
      <c r="D841" s="12"/>
      <c r="E841" s="12"/>
      <c r="F841" s="12"/>
      <c r="G841" s="12"/>
      <c r="H841" s="12"/>
      <c r="I841" s="12"/>
      <c r="J841" s="12"/>
      <c r="K841" s="12"/>
      <c r="L841" s="12"/>
      <c r="M841" s="12"/>
      <c r="N841" s="12"/>
      <c r="O841" s="12"/>
      <c r="P841" s="12"/>
      <c r="Q841" s="12"/>
      <c r="R841" s="12"/>
      <c r="S841" s="12"/>
      <c r="T841" s="12"/>
      <c r="U841" s="12"/>
      <c r="V841" s="12"/>
    </row>
    <row r="842" spans="1:22">
      <c r="A842" s="12"/>
      <c r="B842" s="12"/>
      <c r="C842" s="12"/>
      <c r="D842" s="12"/>
      <c r="E842" s="12"/>
      <c r="F842" s="12"/>
      <c r="G842" s="12"/>
      <c r="H842" s="12"/>
      <c r="I842" s="12"/>
      <c r="J842" s="12"/>
      <c r="K842" s="12"/>
      <c r="L842" s="12"/>
      <c r="M842" s="12"/>
      <c r="N842" s="12"/>
      <c r="O842" s="12"/>
      <c r="P842" s="12"/>
      <c r="Q842" s="12"/>
      <c r="R842" s="12"/>
      <c r="S842" s="12"/>
      <c r="T842" s="12"/>
      <c r="U842" s="12"/>
      <c r="V842" s="12"/>
    </row>
    <row r="843" spans="1:22">
      <c r="A843" s="12"/>
      <c r="B843" s="12"/>
      <c r="C843" s="12"/>
      <c r="D843" s="12"/>
      <c r="E843" s="12"/>
      <c r="F843" s="12"/>
      <c r="G843" s="12"/>
      <c r="H843" s="12"/>
      <c r="I843" s="12"/>
      <c r="J843" s="12"/>
      <c r="K843" s="12"/>
      <c r="L843" s="12"/>
      <c r="M843" s="12"/>
      <c r="N843" s="12"/>
      <c r="O843" s="12"/>
      <c r="P843" s="12"/>
      <c r="Q843" s="12"/>
      <c r="R843" s="12"/>
      <c r="S843" s="12"/>
      <c r="T843" s="12"/>
      <c r="U843" s="12"/>
      <c r="V843" s="12"/>
    </row>
    <row r="844" spans="1:22">
      <c r="A844" s="12"/>
      <c r="B844" s="12"/>
      <c r="C844" s="12"/>
      <c r="D844" s="12"/>
      <c r="E844" s="12"/>
      <c r="F844" s="12"/>
      <c r="G844" s="12"/>
      <c r="H844" s="12"/>
      <c r="I844" s="12"/>
      <c r="J844" s="12"/>
      <c r="K844" s="12"/>
      <c r="L844" s="12"/>
      <c r="M844" s="12"/>
      <c r="N844" s="12"/>
      <c r="O844" s="12"/>
      <c r="P844" s="12"/>
      <c r="Q844" s="12"/>
      <c r="R844" s="12"/>
      <c r="S844" s="12"/>
      <c r="T844" s="12"/>
      <c r="U844" s="12"/>
      <c r="V844" s="12"/>
    </row>
    <row r="845" spans="1:22">
      <c r="A845" s="12"/>
      <c r="B845" s="12"/>
      <c r="C845" s="12"/>
      <c r="D845" s="12"/>
      <c r="E845" s="12"/>
      <c r="F845" s="12"/>
      <c r="G845" s="12"/>
      <c r="H845" s="12"/>
      <c r="I845" s="12"/>
      <c r="J845" s="12"/>
      <c r="K845" s="12"/>
      <c r="L845" s="12"/>
      <c r="M845" s="12"/>
      <c r="N845" s="12"/>
      <c r="O845" s="12"/>
      <c r="P845" s="12"/>
      <c r="Q845" s="12"/>
      <c r="R845" s="12"/>
      <c r="S845" s="12"/>
      <c r="T845" s="12"/>
      <c r="U845" s="12"/>
      <c r="V845" s="12"/>
    </row>
    <row r="846" spans="1:22">
      <c r="A846" s="12"/>
      <c r="B846" s="12"/>
      <c r="C846" s="12"/>
      <c r="D846" s="12"/>
      <c r="E846" s="12"/>
      <c r="F846" s="12"/>
      <c r="G846" s="12"/>
      <c r="H846" s="12"/>
      <c r="I846" s="12"/>
      <c r="J846" s="12"/>
      <c r="K846" s="12"/>
      <c r="L846" s="12"/>
      <c r="M846" s="12"/>
      <c r="N846" s="12"/>
      <c r="O846" s="12"/>
      <c r="P846" s="12"/>
      <c r="Q846" s="12"/>
      <c r="R846" s="12"/>
      <c r="S846" s="12"/>
      <c r="T846" s="12"/>
      <c r="U846" s="12"/>
      <c r="V846" s="12"/>
    </row>
    <row r="847" spans="1:22">
      <c r="A847" s="12"/>
      <c r="B847" s="12"/>
      <c r="C847" s="12"/>
      <c r="D847" s="12"/>
      <c r="E847" s="12"/>
      <c r="F847" s="12"/>
      <c r="G847" s="12"/>
      <c r="H847" s="12"/>
      <c r="I847" s="12"/>
      <c r="J847" s="12"/>
      <c r="K847" s="12"/>
      <c r="L847" s="12"/>
      <c r="M847" s="12"/>
      <c r="N847" s="12"/>
      <c r="O847" s="12"/>
      <c r="P847" s="12"/>
      <c r="Q847" s="12"/>
      <c r="R847" s="12"/>
      <c r="S847" s="12"/>
      <c r="T847" s="12"/>
      <c r="U847" s="12"/>
      <c r="V847" s="12"/>
    </row>
    <row r="848" spans="1:22">
      <c r="A848" s="12"/>
      <c r="B848" s="12"/>
      <c r="C848" s="12"/>
      <c r="D848" s="12"/>
      <c r="E848" s="12"/>
      <c r="F848" s="12"/>
      <c r="G848" s="12"/>
      <c r="H848" s="12"/>
      <c r="I848" s="12"/>
      <c r="J848" s="12"/>
      <c r="K848" s="12"/>
      <c r="L848" s="12"/>
      <c r="M848" s="12"/>
      <c r="N848" s="12"/>
      <c r="O848" s="12"/>
      <c r="P848" s="12"/>
      <c r="Q848" s="12"/>
      <c r="R848" s="12"/>
      <c r="S848" s="12"/>
      <c r="T848" s="12"/>
      <c r="U848" s="12"/>
      <c r="V848" s="12"/>
    </row>
    <row r="849" spans="1:22">
      <c r="A849" s="12"/>
      <c r="B849" s="12"/>
      <c r="C849" s="12"/>
      <c r="D849" s="12"/>
      <c r="E849" s="12"/>
      <c r="F849" s="12"/>
      <c r="G849" s="12"/>
      <c r="H849" s="12"/>
      <c r="I849" s="12"/>
      <c r="J849" s="12"/>
      <c r="K849" s="12"/>
      <c r="L849" s="12"/>
      <c r="M849" s="12"/>
      <c r="N849" s="12"/>
      <c r="O849" s="12"/>
      <c r="P849" s="12"/>
      <c r="Q849" s="12"/>
      <c r="R849" s="12"/>
      <c r="S849" s="12"/>
      <c r="T849" s="12"/>
      <c r="U849" s="12"/>
      <c r="V849" s="12"/>
    </row>
    <row r="850" spans="1:22">
      <c r="A850" s="12"/>
      <c r="B850" s="12"/>
      <c r="C850" s="12"/>
      <c r="D850" s="12"/>
      <c r="E850" s="12"/>
      <c r="F850" s="12"/>
      <c r="G850" s="12"/>
      <c r="H850" s="12"/>
      <c r="I850" s="12"/>
      <c r="J850" s="12"/>
      <c r="K850" s="12"/>
      <c r="L850" s="12"/>
      <c r="M850" s="12"/>
      <c r="N850" s="12"/>
      <c r="O850" s="12"/>
      <c r="P850" s="12"/>
      <c r="Q850" s="12"/>
      <c r="R850" s="12"/>
      <c r="S850" s="12"/>
      <c r="T850" s="12"/>
      <c r="U850" s="12"/>
      <c r="V850" s="12"/>
    </row>
    <row r="851" spans="1:22">
      <c r="A851" s="12"/>
      <c r="B851" s="12"/>
      <c r="C851" s="12"/>
      <c r="D851" s="12"/>
      <c r="E851" s="12"/>
      <c r="F851" s="12"/>
      <c r="G851" s="12"/>
      <c r="H851" s="12"/>
      <c r="I851" s="12"/>
      <c r="J851" s="12"/>
      <c r="K851" s="12"/>
      <c r="L851" s="12"/>
      <c r="M851" s="12"/>
      <c r="N851" s="12"/>
      <c r="O851" s="12"/>
      <c r="P851" s="12"/>
      <c r="Q851" s="12"/>
      <c r="R851" s="12"/>
      <c r="S851" s="12"/>
      <c r="T851" s="12"/>
      <c r="U851" s="12"/>
      <c r="V851" s="12"/>
    </row>
    <row r="852" spans="1:22">
      <c r="A852" s="12"/>
      <c r="B852" s="12"/>
      <c r="C852" s="12"/>
      <c r="D852" s="12"/>
      <c r="E852" s="12"/>
      <c r="F852" s="12"/>
      <c r="G852" s="12"/>
      <c r="H852" s="12"/>
      <c r="I852" s="12"/>
      <c r="J852" s="12"/>
      <c r="K852" s="12"/>
      <c r="L852" s="12"/>
      <c r="M852" s="12"/>
      <c r="N852" s="12"/>
      <c r="O852" s="12"/>
      <c r="P852" s="12"/>
      <c r="Q852" s="12"/>
      <c r="R852" s="12"/>
      <c r="S852" s="12"/>
      <c r="T852" s="12"/>
      <c r="U852" s="12"/>
      <c r="V852" s="12"/>
    </row>
    <row r="853" spans="1:22">
      <c r="A853" s="12"/>
      <c r="B853" s="12"/>
      <c r="C853" s="12"/>
      <c r="D853" s="12"/>
      <c r="E853" s="12"/>
      <c r="F853" s="12"/>
      <c r="G853" s="12"/>
      <c r="H853" s="12"/>
      <c r="I853" s="12"/>
      <c r="J853" s="12"/>
      <c r="K853" s="12"/>
      <c r="L853" s="12"/>
      <c r="M853" s="12"/>
      <c r="N853" s="12"/>
      <c r="O853" s="12"/>
      <c r="P853" s="12"/>
      <c r="Q853" s="12"/>
      <c r="R853" s="12"/>
      <c r="S853" s="12"/>
      <c r="T853" s="12"/>
      <c r="U853" s="12"/>
      <c r="V853" s="12"/>
    </row>
    <row r="854" spans="1:22">
      <c r="A854" s="12"/>
      <c r="B854" s="12"/>
      <c r="C854" s="12"/>
      <c r="D854" s="12"/>
      <c r="E854" s="12"/>
      <c r="F854" s="12"/>
      <c r="G854" s="12"/>
      <c r="H854" s="12"/>
      <c r="I854" s="12"/>
      <c r="J854" s="12"/>
      <c r="K854" s="12"/>
      <c r="L854" s="12"/>
      <c r="M854" s="12"/>
      <c r="N854" s="12"/>
      <c r="O854" s="12"/>
      <c r="P854" s="12"/>
      <c r="Q854" s="12"/>
      <c r="R854" s="12"/>
      <c r="S854" s="12"/>
      <c r="T854" s="12"/>
      <c r="U854" s="12"/>
      <c r="V854" s="12"/>
    </row>
    <row r="855" spans="1:22">
      <c r="A855" s="12"/>
      <c r="B855" s="12"/>
      <c r="C855" s="12"/>
      <c r="D855" s="12"/>
      <c r="E855" s="12"/>
      <c r="F855" s="12"/>
      <c r="G855" s="12"/>
      <c r="H855" s="12"/>
      <c r="I855" s="12"/>
      <c r="J855" s="12"/>
      <c r="K855" s="12"/>
      <c r="L855" s="12"/>
      <c r="M855" s="12"/>
      <c r="N855" s="12"/>
      <c r="O855" s="12"/>
      <c r="P855" s="12"/>
      <c r="Q855" s="12"/>
      <c r="R855" s="12"/>
      <c r="S855" s="12"/>
      <c r="T855" s="12"/>
      <c r="U855" s="12"/>
      <c r="V855" s="12"/>
    </row>
    <row r="856" spans="1:22">
      <c r="A856" s="12"/>
      <c r="B856" s="12"/>
      <c r="C856" s="12"/>
      <c r="D856" s="12"/>
      <c r="E856" s="12"/>
      <c r="F856" s="12"/>
      <c r="G856" s="12"/>
      <c r="H856" s="12"/>
      <c r="I856" s="12"/>
      <c r="J856" s="12"/>
      <c r="K856" s="12"/>
      <c r="L856" s="12"/>
      <c r="M856" s="12"/>
      <c r="N856" s="12"/>
      <c r="O856" s="12"/>
      <c r="P856" s="12"/>
      <c r="Q856" s="12"/>
      <c r="R856" s="12"/>
      <c r="S856" s="12"/>
      <c r="T856" s="12"/>
      <c r="U856" s="12"/>
      <c r="V856" s="12"/>
    </row>
    <row r="857" spans="1:22">
      <c r="A857" s="12"/>
      <c r="B857" s="12"/>
      <c r="C857" s="12"/>
      <c r="D857" s="12"/>
      <c r="E857" s="12"/>
      <c r="F857" s="12"/>
      <c r="G857" s="12"/>
      <c r="H857" s="12"/>
      <c r="I857" s="12"/>
      <c r="J857" s="12"/>
      <c r="K857" s="12"/>
      <c r="L857" s="12"/>
      <c r="M857" s="12"/>
      <c r="N857" s="12"/>
      <c r="O857" s="12"/>
      <c r="P857" s="12"/>
      <c r="Q857" s="12"/>
      <c r="R857" s="12"/>
      <c r="S857" s="12"/>
      <c r="T857" s="12"/>
      <c r="U857" s="12"/>
      <c r="V857" s="12"/>
    </row>
    <row r="858" spans="1:22">
      <c r="A858" s="12"/>
      <c r="B858" s="12"/>
      <c r="C858" s="12"/>
      <c r="D858" s="12"/>
      <c r="E858" s="12"/>
      <c r="F858" s="12"/>
      <c r="G858" s="12"/>
      <c r="H858" s="12"/>
      <c r="I858" s="12"/>
      <c r="J858" s="12"/>
      <c r="K858" s="12"/>
      <c r="L858" s="12"/>
      <c r="M858" s="12"/>
      <c r="N858" s="12"/>
      <c r="O858" s="12"/>
      <c r="P858" s="12"/>
      <c r="Q858" s="12"/>
      <c r="R858" s="12"/>
      <c r="S858" s="12"/>
      <c r="T858" s="12"/>
      <c r="U858" s="12"/>
      <c r="V858" s="12"/>
    </row>
    <row r="859" spans="1:22">
      <c r="A859" s="12"/>
      <c r="B859" s="12"/>
      <c r="C859" s="12"/>
      <c r="D859" s="12"/>
      <c r="E859" s="12"/>
      <c r="F859" s="12"/>
      <c r="G859" s="12"/>
      <c r="H859" s="12"/>
      <c r="I859" s="12"/>
      <c r="J859" s="12"/>
      <c r="K859" s="12"/>
      <c r="L859" s="12"/>
      <c r="M859" s="12"/>
      <c r="N859" s="12"/>
      <c r="O859" s="12"/>
      <c r="P859" s="12"/>
      <c r="Q859" s="12"/>
      <c r="R859" s="12"/>
      <c r="S859" s="12"/>
      <c r="T859" s="12"/>
      <c r="U859" s="12"/>
      <c r="V859" s="12"/>
    </row>
    <row r="860" spans="1:22">
      <c r="A860" s="12"/>
      <c r="B860" s="12"/>
      <c r="C860" s="12"/>
      <c r="D860" s="12"/>
      <c r="E860" s="12"/>
      <c r="F860" s="12"/>
      <c r="G860" s="12"/>
      <c r="H860" s="12"/>
      <c r="I860" s="12"/>
      <c r="J860" s="12"/>
      <c r="K860" s="12"/>
      <c r="L860" s="12"/>
      <c r="M860" s="12"/>
      <c r="N860" s="12"/>
      <c r="O860" s="12"/>
      <c r="P860" s="12"/>
      <c r="Q860" s="12"/>
      <c r="R860" s="12"/>
      <c r="S860" s="12"/>
      <c r="T860" s="12"/>
      <c r="U860" s="12"/>
      <c r="V860" s="12"/>
    </row>
    <row r="861" spans="1:22">
      <c r="A861" s="12"/>
      <c r="B861" s="12"/>
      <c r="C861" s="12"/>
      <c r="D861" s="12"/>
      <c r="E861" s="12"/>
      <c r="F861" s="12"/>
      <c r="G861" s="12"/>
      <c r="H861" s="12"/>
      <c r="I861" s="12"/>
      <c r="J861" s="12"/>
      <c r="K861" s="12"/>
      <c r="L861" s="12"/>
      <c r="M861" s="12"/>
      <c r="N861" s="12"/>
      <c r="O861" s="12"/>
      <c r="P861" s="12"/>
      <c r="Q861" s="12"/>
      <c r="R861" s="12"/>
      <c r="S861" s="12"/>
      <c r="T861" s="12"/>
      <c r="U861" s="12"/>
      <c r="V861" s="12"/>
    </row>
    <row r="862" spans="1:22">
      <c r="A862" s="12"/>
      <c r="B862" s="12"/>
      <c r="C862" s="12"/>
      <c r="D862" s="12"/>
      <c r="E862" s="12"/>
      <c r="F862" s="12"/>
      <c r="G862" s="12"/>
      <c r="H862" s="12"/>
      <c r="I862" s="12"/>
      <c r="J862" s="12"/>
      <c r="K862" s="12"/>
      <c r="L862" s="12"/>
      <c r="M862" s="12"/>
      <c r="N862" s="12"/>
      <c r="O862" s="12"/>
      <c r="P862" s="12"/>
      <c r="Q862" s="12"/>
      <c r="R862" s="12"/>
      <c r="S862" s="12"/>
      <c r="T862" s="12"/>
      <c r="U862" s="12"/>
      <c r="V862" s="12"/>
    </row>
    <row r="863" spans="1:22">
      <c r="A863" s="12"/>
      <c r="B863" s="12"/>
      <c r="C863" s="12"/>
      <c r="D863" s="12"/>
      <c r="E863" s="12"/>
      <c r="F863" s="12"/>
      <c r="G863" s="12"/>
      <c r="H863" s="12"/>
      <c r="I863" s="12"/>
      <c r="J863" s="12"/>
      <c r="K863" s="12"/>
      <c r="L863" s="12"/>
      <c r="M863" s="12"/>
      <c r="N863" s="12"/>
      <c r="O863" s="12"/>
      <c r="P863" s="12"/>
      <c r="Q863" s="12"/>
      <c r="R863" s="12"/>
      <c r="S863" s="12"/>
      <c r="T863" s="12"/>
      <c r="U863" s="12"/>
      <c r="V863" s="12"/>
    </row>
    <row r="864" spans="1:22">
      <c r="A864" s="12"/>
      <c r="B864" s="12"/>
      <c r="C864" s="12"/>
      <c r="D864" s="12"/>
      <c r="E864" s="12"/>
      <c r="F864" s="12"/>
      <c r="G864" s="12"/>
      <c r="H864" s="12"/>
      <c r="I864" s="12"/>
      <c r="J864" s="12"/>
      <c r="K864" s="12"/>
      <c r="L864" s="12"/>
      <c r="M864" s="12"/>
      <c r="N864" s="12"/>
      <c r="O864" s="12"/>
      <c r="P864" s="12"/>
      <c r="Q864" s="12"/>
      <c r="R864" s="12"/>
      <c r="S864" s="12"/>
      <c r="T864" s="12"/>
      <c r="U864" s="12"/>
      <c r="V864" s="12"/>
    </row>
    <row r="865" spans="1:22">
      <c r="A865" s="12"/>
      <c r="B865" s="12"/>
      <c r="C865" s="12"/>
      <c r="D865" s="12"/>
      <c r="E865" s="12"/>
      <c r="F865" s="12"/>
      <c r="G865" s="12"/>
      <c r="H865" s="12"/>
      <c r="I865" s="12"/>
      <c r="J865" s="12"/>
      <c r="K865" s="12"/>
      <c r="L865" s="12"/>
      <c r="M865" s="12"/>
      <c r="N865" s="12"/>
      <c r="O865" s="12"/>
      <c r="P865" s="12"/>
      <c r="Q865" s="12"/>
      <c r="R865" s="12"/>
      <c r="S865" s="12"/>
      <c r="T865" s="12"/>
      <c r="U865" s="12"/>
      <c r="V865" s="12"/>
    </row>
    <row r="866" spans="1:22">
      <c r="A866" s="12"/>
      <c r="B866" s="12"/>
      <c r="C866" s="12"/>
      <c r="D866" s="12"/>
      <c r="E866" s="12"/>
      <c r="F866" s="12"/>
      <c r="G866" s="12"/>
      <c r="H866" s="12"/>
      <c r="I866" s="12"/>
      <c r="J866" s="12"/>
      <c r="K866" s="12"/>
      <c r="L866" s="12"/>
      <c r="M866" s="12"/>
      <c r="N866" s="12"/>
      <c r="O866" s="12"/>
      <c r="P866" s="12"/>
      <c r="Q866" s="12"/>
      <c r="R866" s="12"/>
      <c r="S866" s="12"/>
      <c r="T866" s="12"/>
      <c r="U866" s="12"/>
      <c r="V866" s="12"/>
    </row>
    <row r="867" spans="1:22">
      <c r="A867" s="12"/>
      <c r="B867" s="12"/>
      <c r="C867" s="12"/>
      <c r="D867" s="12"/>
      <c r="E867" s="12"/>
      <c r="F867" s="12"/>
      <c r="G867" s="12"/>
      <c r="H867" s="12"/>
      <c r="I867" s="12"/>
      <c r="J867" s="12"/>
      <c r="K867" s="12"/>
      <c r="L867" s="12"/>
      <c r="M867" s="12"/>
      <c r="N867" s="12"/>
      <c r="O867" s="12"/>
      <c r="P867" s="12"/>
      <c r="Q867" s="12"/>
      <c r="R867" s="12"/>
      <c r="S867" s="12"/>
      <c r="T867" s="12"/>
      <c r="U867" s="12"/>
      <c r="V867" s="12"/>
    </row>
    <row r="868" spans="1:22">
      <c r="A868" s="12"/>
      <c r="B868" s="12"/>
      <c r="C868" s="12"/>
      <c r="D868" s="12"/>
      <c r="E868" s="12"/>
      <c r="F868" s="12"/>
      <c r="G868" s="12"/>
      <c r="H868" s="12"/>
      <c r="I868" s="12"/>
      <c r="J868" s="12"/>
      <c r="K868" s="12"/>
      <c r="L868" s="12"/>
      <c r="M868" s="12"/>
      <c r="N868" s="12"/>
      <c r="O868" s="12"/>
      <c r="P868" s="12"/>
      <c r="Q868" s="12"/>
      <c r="R868" s="12"/>
      <c r="S868" s="12"/>
      <c r="T868" s="12"/>
      <c r="U868" s="12"/>
      <c r="V868" s="12"/>
    </row>
    <row r="869" spans="1:22">
      <c r="A869" s="12"/>
      <c r="B869" s="12"/>
      <c r="C869" s="12"/>
      <c r="D869" s="12"/>
      <c r="E869" s="12"/>
      <c r="F869" s="12"/>
      <c r="G869" s="12"/>
      <c r="H869" s="12"/>
      <c r="I869" s="12"/>
      <c r="J869" s="12"/>
      <c r="K869" s="12"/>
      <c r="L869" s="12"/>
      <c r="M869" s="12"/>
      <c r="N869" s="12"/>
      <c r="O869" s="12"/>
      <c r="P869" s="12"/>
      <c r="Q869" s="12"/>
      <c r="R869" s="12"/>
      <c r="S869" s="12"/>
      <c r="T869" s="12"/>
      <c r="U869" s="12"/>
      <c r="V869" s="12"/>
    </row>
    <row r="870" spans="1:22">
      <c r="A870" s="12"/>
      <c r="B870" s="12"/>
      <c r="C870" s="12"/>
      <c r="D870" s="12"/>
      <c r="E870" s="12"/>
      <c r="F870" s="12"/>
      <c r="G870" s="12"/>
      <c r="H870" s="12"/>
      <c r="I870" s="12"/>
      <c r="J870" s="12"/>
      <c r="K870" s="12"/>
      <c r="L870" s="12"/>
      <c r="M870" s="12"/>
      <c r="N870" s="12"/>
      <c r="O870" s="12"/>
      <c r="P870" s="12"/>
      <c r="Q870" s="12"/>
      <c r="R870" s="12"/>
      <c r="S870" s="12"/>
      <c r="T870" s="12"/>
      <c r="U870" s="12"/>
      <c r="V870" s="12"/>
    </row>
    <row r="871" spans="1:22">
      <c r="A871" s="12"/>
      <c r="B871" s="12"/>
      <c r="C871" s="12"/>
      <c r="D871" s="12"/>
      <c r="E871" s="12"/>
      <c r="F871" s="12"/>
      <c r="G871" s="12"/>
      <c r="H871" s="12"/>
      <c r="I871" s="12"/>
      <c r="J871" s="12"/>
      <c r="K871" s="12"/>
      <c r="L871" s="12"/>
      <c r="M871" s="12"/>
      <c r="N871" s="12"/>
      <c r="O871" s="12"/>
      <c r="P871" s="12"/>
      <c r="Q871" s="12"/>
      <c r="R871" s="12"/>
      <c r="S871" s="12"/>
      <c r="T871" s="12"/>
      <c r="U871" s="12"/>
      <c r="V871" s="12"/>
    </row>
    <row r="872" spans="1:22">
      <c r="A872" s="12"/>
      <c r="B872" s="12"/>
      <c r="C872" s="12"/>
      <c r="D872" s="12"/>
      <c r="E872" s="12"/>
      <c r="F872" s="12"/>
      <c r="G872" s="12"/>
      <c r="H872" s="12"/>
      <c r="I872" s="12"/>
      <c r="J872" s="12"/>
      <c r="K872" s="12"/>
      <c r="L872" s="12"/>
      <c r="M872" s="12"/>
      <c r="N872" s="12"/>
      <c r="O872" s="12"/>
      <c r="P872" s="12"/>
      <c r="Q872" s="12"/>
      <c r="R872" s="12"/>
      <c r="S872" s="12"/>
      <c r="T872" s="12"/>
      <c r="U872" s="12"/>
      <c r="V872" s="12"/>
    </row>
    <row r="873" spans="1:22">
      <c r="A873" s="12"/>
      <c r="B873" s="12"/>
      <c r="C873" s="12"/>
      <c r="D873" s="12"/>
      <c r="E873" s="12"/>
      <c r="F873" s="12"/>
      <c r="G873" s="12"/>
      <c r="H873" s="12"/>
      <c r="I873" s="12"/>
      <c r="J873" s="12"/>
      <c r="K873" s="12"/>
      <c r="L873" s="12"/>
      <c r="M873" s="12"/>
      <c r="N873" s="12"/>
      <c r="O873" s="12"/>
      <c r="P873" s="12"/>
      <c r="Q873" s="12"/>
      <c r="R873" s="12"/>
      <c r="S873" s="12"/>
      <c r="T873" s="12"/>
      <c r="U873" s="12"/>
      <c r="V873" s="12"/>
    </row>
    <row r="874" spans="1:22">
      <c r="A874" s="12"/>
      <c r="B874" s="12"/>
      <c r="C874" s="12"/>
      <c r="D874" s="12"/>
      <c r="E874" s="12"/>
      <c r="F874" s="12"/>
      <c r="G874" s="12"/>
      <c r="H874" s="12"/>
      <c r="I874" s="12"/>
      <c r="J874" s="12"/>
      <c r="K874" s="12"/>
      <c r="L874" s="12"/>
      <c r="M874" s="12"/>
      <c r="N874" s="12"/>
      <c r="O874" s="12"/>
      <c r="P874" s="12"/>
      <c r="Q874" s="12"/>
      <c r="R874" s="12"/>
      <c r="S874" s="12"/>
      <c r="T874" s="12"/>
      <c r="U874" s="12"/>
      <c r="V874" s="12"/>
    </row>
    <row r="875" spans="1:22">
      <c r="A875" s="12"/>
      <c r="B875" s="12"/>
      <c r="C875" s="12"/>
      <c r="D875" s="12"/>
      <c r="E875" s="12"/>
      <c r="F875" s="12"/>
      <c r="G875" s="12"/>
      <c r="H875" s="12"/>
      <c r="I875" s="12"/>
      <c r="J875" s="12"/>
      <c r="K875" s="12"/>
      <c r="L875" s="12"/>
      <c r="M875" s="12"/>
      <c r="N875" s="12"/>
      <c r="O875" s="12"/>
      <c r="P875" s="12"/>
      <c r="Q875" s="12"/>
      <c r="R875" s="12"/>
      <c r="S875" s="12"/>
      <c r="T875" s="12"/>
      <c r="U875" s="12"/>
      <c r="V875" s="12"/>
    </row>
    <row r="876" spans="1:22">
      <c r="A876" s="12"/>
      <c r="B876" s="12"/>
      <c r="C876" s="12"/>
      <c r="D876" s="12"/>
      <c r="E876" s="12"/>
      <c r="F876" s="12"/>
      <c r="G876" s="12"/>
      <c r="H876" s="12"/>
      <c r="I876" s="12"/>
      <c r="J876" s="12"/>
      <c r="K876" s="12"/>
      <c r="L876" s="12"/>
      <c r="M876" s="12"/>
      <c r="N876" s="12"/>
      <c r="O876" s="12"/>
      <c r="P876" s="12"/>
      <c r="Q876" s="12"/>
      <c r="R876" s="12"/>
      <c r="S876" s="12"/>
      <c r="T876" s="12"/>
      <c r="U876" s="12"/>
      <c r="V876" s="12"/>
    </row>
    <row r="877" spans="1:22">
      <c r="A877" s="12"/>
      <c r="B877" s="12"/>
      <c r="C877" s="12"/>
      <c r="D877" s="12"/>
      <c r="E877" s="12"/>
      <c r="F877" s="12"/>
      <c r="G877" s="12"/>
      <c r="H877" s="12"/>
      <c r="I877" s="12"/>
      <c r="J877" s="12"/>
      <c r="K877" s="12"/>
      <c r="L877" s="12"/>
      <c r="M877" s="12"/>
      <c r="N877" s="12"/>
      <c r="O877" s="12"/>
      <c r="P877" s="12"/>
      <c r="Q877" s="12"/>
      <c r="R877" s="12"/>
      <c r="S877" s="12"/>
      <c r="T877" s="12"/>
      <c r="U877" s="12"/>
      <c r="V877" s="12"/>
    </row>
    <row r="878" spans="1:22">
      <c r="A878" s="12"/>
      <c r="B878" s="12"/>
      <c r="C878" s="12"/>
      <c r="D878" s="12"/>
      <c r="E878" s="12"/>
      <c r="F878" s="12"/>
      <c r="G878" s="12"/>
      <c r="H878" s="12"/>
      <c r="I878" s="12"/>
      <c r="J878" s="12"/>
      <c r="K878" s="12"/>
      <c r="L878" s="12"/>
      <c r="M878" s="12"/>
      <c r="N878" s="12"/>
      <c r="O878" s="12"/>
      <c r="P878" s="12"/>
      <c r="Q878" s="12"/>
      <c r="R878" s="12"/>
      <c r="S878" s="12"/>
      <c r="T878" s="12"/>
      <c r="U878" s="12"/>
      <c r="V878" s="12"/>
    </row>
    <row r="879" spans="1:22">
      <c r="A879" s="12"/>
      <c r="B879" s="12"/>
      <c r="C879" s="12"/>
      <c r="D879" s="12"/>
      <c r="E879" s="12"/>
      <c r="F879" s="12"/>
      <c r="G879" s="12"/>
      <c r="H879" s="12"/>
      <c r="I879" s="12"/>
      <c r="J879" s="12"/>
      <c r="K879" s="12"/>
      <c r="L879" s="12"/>
      <c r="M879" s="12"/>
      <c r="N879" s="12"/>
      <c r="O879" s="12"/>
      <c r="P879" s="12"/>
      <c r="Q879" s="12"/>
      <c r="R879" s="12"/>
      <c r="S879" s="12"/>
      <c r="T879" s="12"/>
      <c r="U879" s="12"/>
      <c r="V879" s="12"/>
    </row>
    <row r="880" spans="1:22">
      <c r="A880" s="12"/>
      <c r="B880" s="12"/>
      <c r="C880" s="12"/>
      <c r="D880" s="12"/>
      <c r="E880" s="12"/>
      <c r="F880" s="12"/>
      <c r="G880" s="12"/>
      <c r="H880" s="12"/>
      <c r="I880" s="12"/>
      <c r="J880" s="12"/>
      <c r="K880" s="12"/>
      <c r="L880" s="12"/>
      <c r="M880" s="12"/>
      <c r="N880" s="12"/>
      <c r="O880" s="12"/>
      <c r="P880" s="12"/>
      <c r="Q880" s="12"/>
      <c r="R880" s="12"/>
      <c r="S880" s="12"/>
      <c r="T880" s="12"/>
      <c r="U880" s="12"/>
      <c r="V880" s="12"/>
    </row>
    <row r="881" spans="1:22">
      <c r="A881" s="12"/>
      <c r="B881" s="12"/>
      <c r="C881" s="12"/>
      <c r="D881" s="12"/>
      <c r="E881" s="12"/>
      <c r="F881" s="12"/>
      <c r="G881" s="12"/>
      <c r="H881" s="12"/>
      <c r="I881" s="12"/>
      <c r="J881" s="12"/>
      <c r="K881" s="12"/>
      <c r="L881" s="12"/>
      <c r="M881" s="12"/>
      <c r="N881" s="12"/>
      <c r="O881" s="12"/>
      <c r="P881" s="12"/>
      <c r="Q881" s="12"/>
      <c r="R881" s="12"/>
      <c r="S881" s="12"/>
      <c r="T881" s="12"/>
      <c r="U881" s="12"/>
      <c r="V881" s="12"/>
    </row>
    <row r="882" spans="1:22">
      <c r="A882" s="12"/>
      <c r="B882" s="12"/>
      <c r="C882" s="12"/>
      <c r="D882" s="12"/>
      <c r="E882" s="12"/>
      <c r="F882" s="12"/>
      <c r="G882" s="12"/>
      <c r="H882" s="12"/>
      <c r="I882" s="12"/>
      <c r="J882" s="12"/>
      <c r="K882" s="12"/>
      <c r="L882" s="12"/>
      <c r="M882" s="12"/>
      <c r="N882" s="12"/>
      <c r="O882" s="12"/>
      <c r="P882" s="12"/>
      <c r="Q882" s="12"/>
      <c r="R882" s="12"/>
      <c r="S882" s="12"/>
      <c r="T882" s="12"/>
      <c r="U882" s="12"/>
      <c r="V882" s="12"/>
    </row>
    <row r="883" spans="1:22">
      <c r="A883" s="12"/>
      <c r="B883" s="12"/>
      <c r="C883" s="12"/>
      <c r="D883" s="12"/>
      <c r="E883" s="12"/>
      <c r="F883" s="12"/>
      <c r="G883" s="12"/>
      <c r="H883" s="12"/>
      <c r="I883" s="12"/>
      <c r="J883" s="12"/>
      <c r="K883" s="12"/>
      <c r="L883" s="12"/>
      <c r="M883" s="12"/>
      <c r="N883" s="12"/>
      <c r="O883" s="12"/>
      <c r="P883" s="12"/>
      <c r="Q883" s="12"/>
      <c r="R883" s="12"/>
      <c r="S883" s="12"/>
      <c r="T883" s="12"/>
      <c r="U883" s="12"/>
      <c r="V883" s="12"/>
    </row>
    <row r="884" spans="1:22">
      <c r="A884" s="12"/>
      <c r="B884" s="12"/>
      <c r="C884" s="12"/>
      <c r="D884" s="12"/>
      <c r="E884" s="12"/>
      <c r="F884" s="12"/>
      <c r="G884" s="12"/>
      <c r="H884" s="12"/>
      <c r="I884" s="12"/>
      <c r="J884" s="12"/>
      <c r="K884" s="12"/>
      <c r="L884" s="12"/>
      <c r="M884" s="12"/>
      <c r="N884" s="12"/>
      <c r="O884" s="12"/>
      <c r="P884" s="12"/>
      <c r="Q884" s="12"/>
      <c r="R884" s="12"/>
      <c r="S884" s="12"/>
      <c r="T884" s="12"/>
      <c r="U884" s="12"/>
      <c r="V884" s="12"/>
    </row>
    <row r="885" spans="1:22">
      <c r="A885" s="12"/>
      <c r="B885" s="12"/>
      <c r="C885" s="12"/>
      <c r="D885" s="12"/>
      <c r="E885" s="12"/>
      <c r="F885" s="12"/>
      <c r="G885" s="12"/>
      <c r="H885" s="12"/>
      <c r="I885" s="12"/>
      <c r="J885" s="12"/>
      <c r="K885" s="12"/>
      <c r="L885" s="12"/>
      <c r="M885" s="12"/>
      <c r="N885" s="12"/>
      <c r="O885" s="12"/>
      <c r="P885" s="12"/>
      <c r="Q885" s="12"/>
      <c r="R885" s="12"/>
      <c r="S885" s="12"/>
      <c r="T885" s="12"/>
      <c r="U885" s="12"/>
      <c r="V885" s="12"/>
    </row>
    <row r="886" spans="1:22">
      <c r="A886" s="12"/>
      <c r="B886" s="12"/>
      <c r="C886" s="12"/>
      <c r="D886" s="12"/>
      <c r="E886" s="12"/>
      <c r="F886" s="12"/>
      <c r="G886" s="12"/>
      <c r="H886" s="12"/>
      <c r="I886" s="12"/>
      <c r="J886" s="12"/>
      <c r="K886" s="12"/>
      <c r="L886" s="12"/>
      <c r="M886" s="12"/>
      <c r="N886" s="12"/>
      <c r="O886" s="12"/>
      <c r="P886" s="12"/>
      <c r="Q886" s="12"/>
      <c r="R886" s="12"/>
      <c r="S886" s="12"/>
      <c r="T886" s="12"/>
      <c r="U886" s="12"/>
      <c r="V886" s="12"/>
    </row>
    <row r="887" spans="1:22">
      <c r="A887" s="12"/>
      <c r="B887" s="12"/>
      <c r="C887" s="12"/>
      <c r="D887" s="12"/>
      <c r="E887" s="12"/>
      <c r="F887" s="12"/>
      <c r="G887" s="12"/>
      <c r="H887" s="12"/>
      <c r="I887" s="12"/>
      <c r="J887" s="12"/>
      <c r="K887" s="12"/>
      <c r="L887" s="12"/>
      <c r="M887" s="12"/>
      <c r="N887" s="12"/>
      <c r="O887" s="12"/>
      <c r="P887" s="12"/>
      <c r="Q887" s="12"/>
      <c r="R887" s="12"/>
      <c r="S887" s="12"/>
      <c r="T887" s="12"/>
      <c r="U887" s="12"/>
      <c r="V887" s="12"/>
    </row>
    <row r="888" spans="1:22">
      <c r="A888" s="12"/>
      <c r="B888" s="12"/>
      <c r="C888" s="12"/>
      <c r="D888" s="12"/>
      <c r="E888" s="12"/>
      <c r="F888" s="12"/>
      <c r="G888" s="12"/>
      <c r="H888" s="12"/>
      <c r="I888" s="12"/>
      <c r="J888" s="12"/>
      <c r="K888" s="12"/>
      <c r="L888" s="12"/>
      <c r="M888" s="12"/>
      <c r="N888" s="12"/>
      <c r="O888" s="12"/>
      <c r="P888" s="12"/>
      <c r="Q888" s="12"/>
      <c r="R888" s="12"/>
      <c r="S888" s="12"/>
      <c r="T888" s="12"/>
      <c r="U888" s="12"/>
      <c r="V888" s="12"/>
    </row>
    <row r="889" spans="1:22">
      <c r="A889" s="12"/>
      <c r="B889" s="12"/>
      <c r="C889" s="12"/>
      <c r="D889" s="12"/>
      <c r="E889" s="12"/>
      <c r="F889" s="12"/>
      <c r="G889" s="12"/>
      <c r="H889" s="12"/>
      <c r="I889" s="12"/>
      <c r="J889" s="12"/>
      <c r="K889" s="12"/>
      <c r="L889" s="12"/>
      <c r="M889" s="12"/>
      <c r="N889" s="12"/>
      <c r="O889" s="12"/>
      <c r="P889" s="12"/>
      <c r="Q889" s="12"/>
      <c r="R889" s="12"/>
      <c r="S889" s="12"/>
      <c r="T889" s="12"/>
      <c r="U889" s="12"/>
      <c r="V889" s="12"/>
    </row>
    <row r="890" spans="1:22">
      <c r="A890" s="12"/>
      <c r="B890" s="12"/>
      <c r="C890" s="12"/>
      <c r="D890" s="12"/>
      <c r="E890" s="12"/>
      <c r="F890" s="12"/>
      <c r="G890" s="12"/>
      <c r="H890" s="12"/>
      <c r="I890" s="12"/>
      <c r="J890" s="12"/>
      <c r="K890" s="12"/>
      <c r="L890" s="12"/>
      <c r="M890" s="12"/>
      <c r="N890" s="12"/>
      <c r="O890" s="12"/>
      <c r="P890" s="12"/>
      <c r="Q890" s="12"/>
      <c r="R890" s="12"/>
      <c r="S890" s="12"/>
      <c r="T890" s="12"/>
      <c r="U890" s="12"/>
      <c r="V890" s="12"/>
    </row>
    <row r="891" spans="1:22">
      <c r="A891" s="12"/>
      <c r="B891" s="12"/>
      <c r="C891" s="12"/>
      <c r="D891" s="12"/>
      <c r="E891" s="12"/>
      <c r="F891" s="12"/>
      <c r="G891" s="12"/>
      <c r="H891" s="12"/>
      <c r="I891" s="12"/>
      <c r="J891" s="12"/>
      <c r="K891" s="12"/>
      <c r="L891" s="12"/>
      <c r="M891" s="12"/>
      <c r="N891" s="12"/>
      <c r="O891" s="12"/>
      <c r="P891" s="12"/>
      <c r="Q891" s="12"/>
      <c r="R891" s="12"/>
      <c r="S891" s="12"/>
      <c r="T891" s="12"/>
      <c r="U891" s="12"/>
      <c r="V891" s="12"/>
    </row>
    <row r="892" spans="1:22">
      <c r="A892" s="12"/>
      <c r="B892" s="12"/>
      <c r="C892" s="12"/>
      <c r="D892" s="12"/>
      <c r="E892" s="12"/>
      <c r="F892" s="12"/>
      <c r="G892" s="12"/>
      <c r="H892" s="12"/>
      <c r="I892" s="12"/>
      <c r="J892" s="12"/>
      <c r="K892" s="12"/>
      <c r="L892" s="12"/>
      <c r="M892" s="12"/>
      <c r="N892" s="12"/>
      <c r="O892" s="12"/>
      <c r="P892" s="12"/>
      <c r="Q892" s="12"/>
      <c r="R892" s="12"/>
      <c r="S892" s="12"/>
      <c r="T892" s="12"/>
      <c r="U892" s="12"/>
      <c r="V892" s="12"/>
    </row>
    <row r="893" spans="1:22">
      <c r="A893" s="12"/>
      <c r="B893" s="12"/>
      <c r="C893" s="12"/>
      <c r="D893" s="12"/>
      <c r="E893" s="12"/>
      <c r="F893" s="12"/>
      <c r="G893" s="12"/>
      <c r="H893" s="12"/>
      <c r="I893" s="12"/>
      <c r="J893" s="12"/>
      <c r="K893" s="12"/>
      <c r="L893" s="12"/>
      <c r="M893" s="12"/>
      <c r="N893" s="12"/>
      <c r="O893" s="12"/>
      <c r="P893" s="12"/>
      <c r="Q893" s="12"/>
      <c r="R893" s="12"/>
      <c r="S893" s="12"/>
      <c r="T893" s="12"/>
      <c r="U893" s="12"/>
      <c r="V893" s="12"/>
    </row>
    <row r="894" spans="1:22">
      <c r="A894" s="12"/>
      <c r="B894" s="12"/>
      <c r="C894" s="12"/>
      <c r="D894" s="12"/>
      <c r="E894" s="12"/>
      <c r="F894" s="12"/>
      <c r="G894" s="12"/>
      <c r="H894" s="12"/>
      <c r="I894" s="12"/>
      <c r="J894" s="12"/>
      <c r="K894" s="12"/>
      <c r="L894" s="12"/>
      <c r="M894" s="12"/>
      <c r="N894" s="12"/>
      <c r="O894" s="12"/>
      <c r="P894" s="12"/>
      <c r="Q894" s="12"/>
      <c r="R894" s="12"/>
      <c r="S894" s="12"/>
      <c r="T894" s="12"/>
      <c r="U894" s="12"/>
      <c r="V894" s="12"/>
    </row>
    <row r="895" spans="1:22">
      <c r="A895" s="12"/>
      <c r="B895" s="12"/>
      <c r="C895" s="12"/>
      <c r="D895" s="12"/>
      <c r="E895" s="12"/>
      <c r="F895" s="12"/>
      <c r="G895" s="12"/>
      <c r="H895" s="12"/>
      <c r="I895" s="12"/>
      <c r="J895" s="12"/>
      <c r="K895" s="12"/>
      <c r="L895" s="12"/>
      <c r="M895" s="12"/>
      <c r="N895" s="12"/>
      <c r="O895" s="12"/>
      <c r="P895" s="12"/>
      <c r="Q895" s="12"/>
      <c r="R895" s="12"/>
      <c r="S895" s="12"/>
      <c r="T895" s="12"/>
      <c r="U895" s="12"/>
      <c r="V895" s="12"/>
    </row>
    <row r="896" spans="1:22">
      <c r="A896" s="12"/>
      <c r="B896" s="12"/>
      <c r="C896" s="12"/>
      <c r="D896" s="12"/>
      <c r="E896" s="12"/>
      <c r="F896" s="12"/>
      <c r="G896" s="12"/>
      <c r="H896" s="12"/>
      <c r="I896" s="12"/>
      <c r="J896" s="12"/>
      <c r="K896" s="12"/>
      <c r="L896" s="12"/>
      <c r="M896" s="12"/>
      <c r="N896" s="12"/>
      <c r="O896" s="12"/>
      <c r="P896" s="12"/>
      <c r="Q896" s="12"/>
      <c r="R896" s="12"/>
      <c r="S896" s="12"/>
      <c r="T896" s="12"/>
      <c r="U896" s="12"/>
      <c r="V896" s="12"/>
    </row>
    <row r="897" spans="1:22">
      <c r="A897" s="12"/>
      <c r="B897" s="12"/>
      <c r="C897" s="12"/>
      <c r="D897" s="12"/>
      <c r="E897" s="12"/>
      <c r="F897" s="12"/>
      <c r="G897" s="12"/>
      <c r="H897" s="12"/>
      <c r="I897" s="12"/>
      <c r="J897" s="12"/>
      <c r="K897" s="12"/>
      <c r="L897" s="12"/>
      <c r="M897" s="12"/>
      <c r="N897" s="12"/>
      <c r="O897" s="12"/>
      <c r="P897" s="12"/>
      <c r="Q897" s="12"/>
      <c r="R897" s="12"/>
      <c r="S897" s="12"/>
      <c r="T897" s="12"/>
      <c r="U897" s="12"/>
      <c r="V897" s="12"/>
    </row>
    <row r="898" spans="1:22">
      <c r="A898" s="12"/>
      <c r="B898" s="12"/>
      <c r="C898" s="12"/>
      <c r="D898" s="12"/>
      <c r="E898" s="12"/>
      <c r="F898" s="12"/>
      <c r="G898" s="12"/>
      <c r="H898" s="12"/>
      <c r="I898" s="12"/>
      <c r="J898" s="12"/>
      <c r="K898" s="12"/>
      <c r="L898" s="12"/>
      <c r="M898" s="12"/>
      <c r="N898" s="12"/>
      <c r="O898" s="12"/>
      <c r="P898" s="12"/>
      <c r="Q898" s="12"/>
      <c r="R898" s="12"/>
      <c r="S898" s="12"/>
      <c r="T898" s="12"/>
      <c r="U898" s="12"/>
      <c r="V898" s="12"/>
    </row>
    <row r="899" spans="1:22">
      <c r="A899" s="12"/>
      <c r="B899" s="12"/>
      <c r="C899" s="12"/>
      <c r="D899" s="12"/>
      <c r="E899" s="12"/>
      <c r="F899" s="12"/>
      <c r="G899" s="12"/>
      <c r="H899" s="12"/>
      <c r="I899" s="12"/>
      <c r="J899" s="12"/>
      <c r="K899" s="12"/>
      <c r="L899" s="12"/>
      <c r="M899" s="12"/>
      <c r="N899" s="12"/>
      <c r="O899" s="12"/>
      <c r="P899" s="12"/>
      <c r="Q899" s="12"/>
      <c r="R899" s="12"/>
      <c r="S899" s="12"/>
      <c r="T899" s="12"/>
      <c r="U899" s="12"/>
      <c r="V899" s="12"/>
    </row>
    <row r="900" spans="1:22">
      <c r="A900" s="12"/>
      <c r="B900" s="12"/>
      <c r="C900" s="12"/>
      <c r="D900" s="12"/>
      <c r="E900" s="12"/>
      <c r="F900" s="12"/>
      <c r="G900" s="12"/>
      <c r="H900" s="12"/>
      <c r="I900" s="12"/>
      <c r="J900" s="12"/>
      <c r="K900" s="12"/>
      <c r="L900" s="12"/>
      <c r="M900" s="12"/>
      <c r="N900" s="12"/>
      <c r="O900" s="12"/>
      <c r="P900" s="12"/>
      <c r="Q900" s="12"/>
      <c r="R900" s="12"/>
      <c r="S900" s="12"/>
      <c r="T900" s="12"/>
      <c r="U900" s="12"/>
      <c r="V900" s="12"/>
    </row>
    <row r="901" spans="1:22">
      <c r="A901" s="12"/>
      <c r="B901" s="12"/>
      <c r="C901" s="12"/>
      <c r="D901" s="12"/>
      <c r="E901" s="12"/>
      <c r="F901" s="12"/>
      <c r="G901" s="12"/>
      <c r="H901" s="12"/>
      <c r="I901" s="12"/>
      <c r="J901" s="12"/>
      <c r="K901" s="12"/>
      <c r="L901" s="12"/>
      <c r="M901" s="12"/>
      <c r="N901" s="12"/>
      <c r="O901" s="12"/>
      <c r="P901" s="12"/>
      <c r="Q901" s="12"/>
      <c r="R901" s="12"/>
      <c r="S901" s="12"/>
      <c r="T901" s="12"/>
      <c r="U901" s="12"/>
      <c r="V901" s="12"/>
    </row>
    <row r="902" spans="1:22">
      <c r="A902" s="12"/>
      <c r="B902" s="12"/>
      <c r="C902" s="12"/>
      <c r="D902" s="12"/>
      <c r="E902" s="12"/>
      <c r="F902" s="12"/>
      <c r="G902" s="12"/>
      <c r="H902" s="12"/>
      <c r="I902" s="12"/>
      <c r="J902" s="12"/>
      <c r="K902" s="12"/>
      <c r="L902" s="12"/>
      <c r="M902" s="12"/>
      <c r="N902" s="12"/>
      <c r="O902" s="12"/>
      <c r="P902" s="12"/>
      <c r="Q902" s="12"/>
      <c r="R902" s="12"/>
      <c r="S902" s="12"/>
      <c r="T902" s="12"/>
      <c r="U902" s="12"/>
      <c r="V902" s="12"/>
    </row>
    <row r="903" spans="1:22">
      <c r="A903" s="12"/>
      <c r="B903" s="12"/>
      <c r="C903" s="12"/>
      <c r="D903" s="12"/>
      <c r="E903" s="12"/>
      <c r="F903" s="12"/>
      <c r="G903" s="12"/>
      <c r="H903" s="12"/>
      <c r="I903" s="12"/>
      <c r="J903" s="12"/>
      <c r="K903" s="12"/>
      <c r="L903" s="12"/>
      <c r="M903" s="12"/>
      <c r="N903" s="12"/>
      <c r="O903" s="12"/>
      <c r="P903" s="12"/>
      <c r="Q903" s="12"/>
      <c r="R903" s="12"/>
      <c r="S903" s="12"/>
      <c r="T903" s="12"/>
      <c r="U903" s="12"/>
      <c r="V903" s="12"/>
    </row>
    <row r="904" spans="1:22">
      <c r="A904" s="12"/>
      <c r="B904" s="12"/>
      <c r="C904" s="12"/>
      <c r="D904" s="12"/>
      <c r="E904" s="12"/>
      <c r="F904" s="12"/>
      <c r="G904" s="12"/>
      <c r="H904" s="12"/>
      <c r="I904" s="12"/>
      <c r="J904" s="12"/>
      <c r="K904" s="12"/>
      <c r="L904" s="12"/>
      <c r="M904" s="12"/>
      <c r="N904" s="12"/>
      <c r="O904" s="12"/>
      <c r="P904" s="12"/>
      <c r="Q904" s="12"/>
      <c r="R904" s="12"/>
      <c r="S904" s="12"/>
      <c r="T904" s="12"/>
      <c r="U904" s="12"/>
      <c r="V904" s="12"/>
    </row>
    <row r="905" spans="1:22">
      <c r="A905" s="12"/>
      <c r="B905" s="12"/>
      <c r="C905" s="12"/>
      <c r="D905" s="12"/>
      <c r="E905" s="12"/>
      <c r="F905" s="12"/>
      <c r="G905" s="12"/>
      <c r="H905" s="12"/>
      <c r="I905" s="12"/>
      <c r="J905" s="12"/>
      <c r="K905" s="12"/>
      <c r="L905" s="12"/>
      <c r="M905" s="12"/>
      <c r="N905" s="12"/>
      <c r="O905" s="12"/>
      <c r="P905" s="12"/>
      <c r="Q905" s="12"/>
      <c r="R905" s="12"/>
      <c r="S905" s="12"/>
      <c r="T905" s="12"/>
      <c r="U905" s="12"/>
      <c r="V905" s="12"/>
    </row>
    <row r="906" spans="1:22">
      <c r="A906" s="12"/>
      <c r="B906" s="12"/>
      <c r="C906" s="12"/>
      <c r="D906" s="12"/>
      <c r="E906" s="12"/>
      <c r="F906" s="12"/>
      <c r="G906" s="12"/>
      <c r="H906" s="12"/>
      <c r="I906" s="12"/>
      <c r="J906" s="12"/>
      <c r="K906" s="12"/>
      <c r="L906" s="12"/>
      <c r="M906" s="12"/>
      <c r="N906" s="12"/>
      <c r="O906" s="12"/>
      <c r="P906" s="12"/>
      <c r="Q906" s="12"/>
      <c r="R906" s="12"/>
      <c r="S906" s="12"/>
      <c r="T906" s="12"/>
      <c r="U906" s="12"/>
      <c r="V906" s="12"/>
    </row>
    <row r="907" spans="1:22">
      <c r="A907" s="12"/>
      <c r="B907" s="12"/>
      <c r="C907" s="12"/>
      <c r="D907" s="12"/>
      <c r="E907" s="12"/>
      <c r="F907" s="12"/>
      <c r="G907" s="12"/>
      <c r="H907" s="12"/>
      <c r="I907" s="12"/>
      <c r="J907" s="12"/>
      <c r="K907" s="12"/>
      <c r="L907" s="12"/>
      <c r="M907" s="12"/>
      <c r="N907" s="12"/>
      <c r="O907" s="12"/>
      <c r="P907" s="12"/>
      <c r="Q907" s="12"/>
      <c r="R907" s="12"/>
      <c r="S907" s="12"/>
      <c r="T907" s="12"/>
      <c r="U907" s="12"/>
      <c r="V907" s="12"/>
    </row>
    <row r="908" spans="1:22">
      <c r="A908" s="12"/>
      <c r="B908" s="12"/>
      <c r="C908" s="12"/>
      <c r="D908" s="12"/>
      <c r="E908" s="12"/>
      <c r="F908" s="12"/>
      <c r="G908" s="12"/>
      <c r="H908" s="12"/>
      <c r="I908" s="12"/>
      <c r="J908" s="12"/>
      <c r="K908" s="12"/>
      <c r="L908" s="12"/>
      <c r="M908" s="12"/>
      <c r="N908" s="12"/>
      <c r="O908" s="12"/>
      <c r="P908" s="12"/>
      <c r="Q908" s="12"/>
      <c r="R908" s="12"/>
      <c r="S908" s="12"/>
      <c r="T908" s="12"/>
      <c r="U908" s="12"/>
      <c r="V908" s="12"/>
    </row>
    <row r="909" spans="1:22">
      <c r="A909" s="12"/>
      <c r="B909" s="12"/>
      <c r="C909" s="12"/>
      <c r="D909" s="12"/>
      <c r="E909" s="12"/>
      <c r="F909" s="12"/>
      <c r="G909" s="12"/>
      <c r="H909" s="12"/>
      <c r="I909" s="12"/>
      <c r="J909" s="12"/>
      <c r="K909" s="12"/>
      <c r="L909" s="12"/>
      <c r="M909" s="12"/>
      <c r="N909" s="12"/>
      <c r="O909" s="12"/>
      <c r="P909" s="12"/>
      <c r="Q909" s="12"/>
      <c r="R909" s="12"/>
      <c r="S909" s="12"/>
      <c r="T909" s="12"/>
      <c r="U909" s="12"/>
      <c r="V909" s="12"/>
    </row>
    <row r="910" spans="1:22">
      <c r="A910" s="12"/>
      <c r="B910" s="12"/>
      <c r="C910" s="12"/>
      <c r="D910" s="12"/>
      <c r="E910" s="12"/>
      <c r="F910" s="12"/>
      <c r="G910" s="12"/>
      <c r="H910" s="12"/>
      <c r="I910" s="12"/>
      <c r="J910" s="12"/>
      <c r="K910" s="12"/>
      <c r="L910" s="12"/>
      <c r="M910" s="12"/>
      <c r="N910" s="12"/>
      <c r="O910" s="12"/>
      <c r="P910" s="12"/>
      <c r="Q910" s="12"/>
      <c r="R910" s="12"/>
      <c r="S910" s="12"/>
      <c r="T910" s="12"/>
      <c r="U910" s="12"/>
      <c r="V910" s="12"/>
    </row>
    <row r="911" spans="1:22">
      <c r="A911" s="12"/>
      <c r="B911" s="12"/>
      <c r="C911" s="12"/>
      <c r="D911" s="12"/>
      <c r="E911" s="12"/>
      <c r="F911" s="12"/>
      <c r="G911" s="12"/>
      <c r="H911" s="12"/>
      <c r="I911" s="12"/>
      <c r="J911" s="12"/>
      <c r="K911" s="12"/>
      <c r="L911" s="12"/>
      <c r="M911" s="12"/>
      <c r="N911" s="12"/>
      <c r="O911" s="12"/>
      <c r="P911" s="12"/>
      <c r="Q911" s="12"/>
      <c r="R911" s="12"/>
      <c r="S911" s="12"/>
      <c r="T911" s="12"/>
      <c r="U911" s="12"/>
      <c r="V911" s="12"/>
    </row>
    <row r="912" spans="1:22">
      <c r="A912" s="12"/>
      <c r="B912" s="12"/>
      <c r="C912" s="12"/>
      <c r="D912" s="12"/>
      <c r="E912" s="12"/>
      <c r="F912" s="12"/>
      <c r="G912" s="12"/>
      <c r="H912" s="12"/>
      <c r="I912" s="12"/>
      <c r="J912" s="12"/>
      <c r="K912" s="12"/>
      <c r="L912" s="12"/>
      <c r="M912" s="12"/>
      <c r="N912" s="12"/>
      <c r="O912" s="12"/>
      <c r="P912" s="12"/>
      <c r="Q912" s="12"/>
      <c r="R912" s="12"/>
      <c r="S912" s="12"/>
      <c r="T912" s="12"/>
      <c r="U912" s="12"/>
      <c r="V912" s="12"/>
    </row>
    <row r="913" spans="1:22">
      <c r="A913" s="12"/>
      <c r="B913" s="12"/>
      <c r="C913" s="12"/>
      <c r="D913" s="12"/>
      <c r="E913" s="12"/>
      <c r="F913" s="12"/>
      <c r="G913" s="12"/>
      <c r="H913" s="12"/>
      <c r="I913" s="12"/>
      <c r="J913" s="12"/>
      <c r="K913" s="12"/>
      <c r="L913" s="12"/>
      <c r="M913" s="12"/>
      <c r="N913" s="12"/>
      <c r="O913" s="12"/>
      <c r="P913" s="12"/>
      <c r="Q913" s="12"/>
      <c r="R913" s="12"/>
      <c r="S913" s="12"/>
      <c r="T913" s="12"/>
      <c r="U913" s="12"/>
      <c r="V913" s="12"/>
    </row>
    <row r="914" spans="1:22">
      <c r="A914" s="12"/>
      <c r="B914" s="12"/>
      <c r="C914" s="12"/>
      <c r="D914" s="12"/>
      <c r="E914" s="12"/>
      <c r="F914" s="12"/>
      <c r="G914" s="12"/>
      <c r="H914" s="12"/>
      <c r="I914" s="12"/>
      <c r="J914" s="12"/>
      <c r="K914" s="12"/>
      <c r="L914" s="12"/>
      <c r="M914" s="12"/>
      <c r="N914" s="12"/>
      <c r="O914" s="12"/>
      <c r="P914" s="12"/>
      <c r="Q914" s="12"/>
      <c r="R914" s="12"/>
      <c r="S914" s="12"/>
      <c r="T914" s="12"/>
      <c r="U914" s="12"/>
      <c r="V914" s="12"/>
    </row>
    <row r="915" spans="1:22">
      <c r="A915" s="12"/>
      <c r="B915" s="12"/>
      <c r="C915" s="12"/>
      <c r="D915" s="12"/>
      <c r="E915" s="12"/>
      <c r="F915" s="12"/>
      <c r="G915" s="12"/>
      <c r="H915" s="12"/>
      <c r="I915" s="12"/>
      <c r="J915" s="12"/>
      <c r="K915" s="12"/>
      <c r="L915" s="12"/>
      <c r="M915" s="12"/>
      <c r="N915" s="12"/>
      <c r="O915" s="12"/>
      <c r="P915" s="12"/>
      <c r="Q915" s="12"/>
      <c r="R915" s="12"/>
      <c r="S915" s="12"/>
      <c r="T915" s="12"/>
      <c r="U915" s="12"/>
      <c r="V915" s="12"/>
    </row>
    <row r="916" spans="1:22">
      <c r="A916" s="12"/>
      <c r="B916" s="12"/>
      <c r="C916" s="12"/>
      <c r="D916" s="12"/>
      <c r="E916" s="12"/>
      <c r="F916" s="12"/>
      <c r="G916" s="12"/>
      <c r="H916" s="12"/>
      <c r="I916" s="12"/>
      <c r="J916" s="12"/>
      <c r="K916" s="12"/>
      <c r="L916" s="12"/>
      <c r="M916" s="12"/>
      <c r="N916" s="12"/>
      <c r="O916" s="12"/>
      <c r="P916" s="12"/>
      <c r="Q916" s="12"/>
      <c r="R916" s="12"/>
      <c r="S916" s="12"/>
      <c r="T916" s="12"/>
      <c r="U916" s="12"/>
      <c r="V916" s="12"/>
    </row>
    <row r="917" spans="1:22">
      <c r="A917" s="12"/>
      <c r="B917" s="12"/>
      <c r="C917" s="12"/>
      <c r="D917" s="12"/>
      <c r="E917" s="12"/>
      <c r="F917" s="12"/>
      <c r="G917" s="12"/>
      <c r="H917" s="12"/>
      <c r="I917" s="12"/>
      <c r="J917" s="12"/>
      <c r="K917" s="12"/>
      <c r="L917" s="12"/>
      <c r="M917" s="12"/>
      <c r="N917" s="12"/>
      <c r="O917" s="12"/>
      <c r="P917" s="12"/>
      <c r="Q917" s="12"/>
      <c r="R917" s="12"/>
      <c r="S917" s="12"/>
      <c r="T917" s="12"/>
      <c r="U917" s="12"/>
      <c r="V917" s="12"/>
    </row>
    <row r="918" spans="1:22">
      <c r="A918" s="12"/>
      <c r="B918" s="12"/>
      <c r="C918" s="12"/>
      <c r="D918" s="12"/>
      <c r="E918" s="12"/>
      <c r="F918" s="12"/>
      <c r="G918" s="12"/>
      <c r="H918" s="12"/>
      <c r="I918" s="12"/>
      <c r="J918" s="12"/>
      <c r="K918" s="12"/>
      <c r="L918" s="12"/>
      <c r="M918" s="12"/>
      <c r="N918" s="12"/>
      <c r="O918" s="12"/>
      <c r="P918" s="12"/>
      <c r="Q918" s="12"/>
      <c r="R918" s="12"/>
      <c r="S918" s="12"/>
      <c r="T918" s="12"/>
      <c r="U918" s="12"/>
      <c r="V918" s="12"/>
    </row>
    <row r="919" spans="1:22">
      <c r="A919" s="12"/>
      <c r="B919" s="12"/>
      <c r="C919" s="12"/>
      <c r="D919" s="12"/>
      <c r="E919" s="12"/>
      <c r="F919" s="12"/>
      <c r="G919" s="12"/>
      <c r="H919" s="12"/>
      <c r="I919" s="12"/>
      <c r="J919" s="12"/>
      <c r="K919" s="12"/>
      <c r="L919" s="12"/>
      <c r="M919" s="12"/>
      <c r="N919" s="12"/>
      <c r="O919" s="12"/>
      <c r="P919" s="12"/>
      <c r="Q919" s="12"/>
      <c r="R919" s="12"/>
      <c r="S919" s="12"/>
      <c r="T919" s="12"/>
      <c r="U919" s="12"/>
      <c r="V919" s="12"/>
    </row>
    <row r="920" spans="1:22">
      <c r="A920" s="12"/>
      <c r="B920" s="12"/>
      <c r="C920" s="12"/>
      <c r="D920" s="12"/>
      <c r="E920" s="12"/>
      <c r="F920" s="12"/>
      <c r="G920" s="12"/>
      <c r="H920" s="12"/>
      <c r="I920" s="12"/>
      <c r="J920" s="12"/>
      <c r="K920" s="12"/>
      <c r="L920" s="12"/>
      <c r="M920" s="12"/>
      <c r="N920" s="12"/>
      <c r="O920" s="12"/>
      <c r="P920" s="12"/>
      <c r="Q920" s="12"/>
      <c r="R920" s="12"/>
      <c r="S920" s="12"/>
      <c r="T920" s="12"/>
      <c r="U920" s="12"/>
      <c r="V920" s="12"/>
    </row>
    <row r="921" spans="1:22">
      <c r="A921" s="12"/>
      <c r="B921" s="12"/>
      <c r="C921" s="12"/>
      <c r="D921" s="12"/>
      <c r="E921" s="12"/>
      <c r="F921" s="12"/>
      <c r="G921" s="12"/>
      <c r="H921" s="12"/>
      <c r="I921" s="12"/>
      <c r="J921" s="12"/>
      <c r="K921" s="12"/>
      <c r="L921" s="12"/>
      <c r="M921" s="12"/>
      <c r="N921" s="12"/>
      <c r="O921" s="12"/>
      <c r="P921" s="12"/>
      <c r="Q921" s="12"/>
      <c r="R921" s="12"/>
      <c r="S921" s="12"/>
      <c r="T921" s="12"/>
      <c r="U921" s="12"/>
      <c r="V921" s="12"/>
    </row>
    <row r="922" spans="1:22">
      <c r="A922" s="12"/>
      <c r="B922" s="12"/>
      <c r="C922" s="12"/>
      <c r="D922" s="12"/>
      <c r="E922" s="12"/>
      <c r="F922" s="12"/>
      <c r="G922" s="12"/>
      <c r="H922" s="12"/>
      <c r="I922" s="12"/>
      <c r="J922" s="12"/>
      <c r="K922" s="12"/>
      <c r="L922" s="12"/>
      <c r="M922" s="12"/>
      <c r="N922" s="12"/>
      <c r="O922" s="12"/>
      <c r="P922" s="12"/>
      <c r="Q922" s="12"/>
      <c r="R922" s="12"/>
      <c r="S922" s="12"/>
      <c r="T922" s="12"/>
      <c r="U922" s="12"/>
      <c r="V922" s="12"/>
    </row>
    <row r="923" spans="1:22">
      <c r="A923" s="12"/>
      <c r="B923" s="12"/>
      <c r="C923" s="12"/>
      <c r="D923" s="12"/>
      <c r="E923" s="12"/>
      <c r="F923" s="12"/>
      <c r="G923" s="12"/>
      <c r="H923" s="12"/>
      <c r="I923" s="12"/>
      <c r="J923" s="12"/>
      <c r="K923" s="12"/>
      <c r="L923" s="12"/>
      <c r="M923" s="12"/>
      <c r="N923" s="12"/>
      <c r="O923" s="12"/>
      <c r="P923" s="12"/>
      <c r="Q923" s="12"/>
      <c r="R923" s="12"/>
      <c r="S923" s="12"/>
      <c r="T923" s="12"/>
      <c r="U923" s="12"/>
      <c r="V923" s="12"/>
    </row>
    <row r="924" spans="1:22">
      <c r="A924" s="12"/>
      <c r="B924" s="12"/>
      <c r="C924" s="12"/>
      <c r="D924" s="12"/>
      <c r="E924" s="12"/>
      <c r="F924" s="12"/>
      <c r="G924" s="12"/>
      <c r="H924" s="12"/>
      <c r="I924" s="12"/>
      <c r="J924" s="12"/>
      <c r="K924" s="12"/>
      <c r="L924" s="12"/>
      <c r="M924" s="12"/>
      <c r="N924" s="12"/>
      <c r="O924" s="12"/>
      <c r="P924" s="12"/>
      <c r="Q924" s="12"/>
      <c r="R924" s="12"/>
      <c r="S924" s="12"/>
      <c r="T924" s="12"/>
      <c r="U924" s="12"/>
      <c r="V924" s="12"/>
    </row>
    <row r="925" spans="1:22">
      <c r="A925" s="12"/>
      <c r="B925" s="12"/>
      <c r="C925" s="12"/>
      <c r="D925" s="12"/>
      <c r="E925" s="12"/>
      <c r="F925" s="12"/>
      <c r="G925" s="12"/>
      <c r="H925" s="12"/>
      <c r="I925" s="12"/>
      <c r="J925" s="12"/>
      <c r="K925" s="12"/>
      <c r="L925" s="12"/>
      <c r="M925" s="12"/>
      <c r="N925" s="12"/>
      <c r="O925" s="12"/>
      <c r="P925" s="12"/>
      <c r="Q925" s="12"/>
      <c r="R925" s="12"/>
      <c r="S925" s="12"/>
      <c r="T925" s="12"/>
      <c r="U925" s="12"/>
      <c r="V925" s="12"/>
    </row>
    <row r="926" spans="1:22">
      <c r="A926" s="12"/>
      <c r="B926" s="12"/>
      <c r="C926" s="12"/>
      <c r="D926" s="12"/>
      <c r="E926" s="12"/>
      <c r="F926" s="12"/>
      <c r="G926" s="12"/>
      <c r="H926" s="12"/>
      <c r="I926" s="12"/>
      <c r="J926" s="12"/>
      <c r="K926" s="12"/>
      <c r="L926" s="12"/>
      <c r="M926" s="12"/>
      <c r="N926" s="12"/>
      <c r="O926" s="12"/>
      <c r="P926" s="12"/>
      <c r="Q926" s="12"/>
      <c r="R926" s="12"/>
      <c r="S926" s="12"/>
      <c r="T926" s="12"/>
      <c r="U926" s="12"/>
      <c r="V926" s="12"/>
    </row>
    <row r="927" spans="1:22">
      <c r="A927" s="12"/>
      <c r="B927" s="12"/>
      <c r="C927" s="12"/>
      <c r="D927" s="12"/>
      <c r="E927" s="12"/>
      <c r="F927" s="12"/>
      <c r="G927" s="12"/>
      <c r="H927" s="12"/>
      <c r="I927" s="12"/>
      <c r="J927" s="12"/>
      <c r="K927" s="12"/>
      <c r="L927" s="12"/>
      <c r="M927" s="12"/>
      <c r="N927" s="12"/>
      <c r="O927" s="12"/>
      <c r="P927" s="12"/>
      <c r="Q927" s="12"/>
      <c r="R927" s="12"/>
      <c r="S927" s="12"/>
      <c r="T927" s="12"/>
      <c r="U927" s="12"/>
      <c r="V927" s="12"/>
    </row>
    <row r="928" spans="1:22">
      <c r="A928" s="12"/>
      <c r="B928" s="12"/>
      <c r="C928" s="12"/>
      <c r="D928" s="12"/>
      <c r="E928" s="12"/>
      <c r="F928" s="12"/>
      <c r="G928" s="12"/>
      <c r="H928" s="12"/>
      <c r="I928" s="12"/>
      <c r="J928" s="12"/>
      <c r="K928" s="12"/>
      <c r="L928" s="12"/>
      <c r="M928" s="12"/>
      <c r="N928" s="12"/>
      <c r="O928" s="12"/>
      <c r="P928" s="12"/>
      <c r="Q928" s="12"/>
      <c r="R928" s="12"/>
      <c r="S928" s="12"/>
      <c r="T928" s="12"/>
      <c r="U928" s="12"/>
      <c r="V928" s="12"/>
    </row>
    <row r="929" spans="1:22">
      <c r="A929" s="12"/>
      <c r="B929" s="12"/>
      <c r="C929" s="12"/>
      <c r="D929" s="12"/>
      <c r="E929" s="12"/>
      <c r="F929" s="12"/>
      <c r="G929" s="12"/>
      <c r="H929" s="12"/>
      <c r="I929" s="12"/>
      <c r="J929" s="12"/>
      <c r="K929" s="12"/>
      <c r="L929" s="12"/>
      <c r="M929" s="12"/>
      <c r="N929" s="12"/>
      <c r="O929" s="12"/>
      <c r="P929" s="12"/>
      <c r="Q929" s="12"/>
      <c r="R929" s="12"/>
      <c r="S929" s="12"/>
      <c r="T929" s="12"/>
      <c r="U929" s="12"/>
      <c r="V929" s="12"/>
    </row>
    <row r="930" spans="1:22">
      <c r="A930" s="12"/>
      <c r="B930" s="12"/>
      <c r="C930" s="12"/>
      <c r="D930" s="12"/>
      <c r="E930" s="12"/>
      <c r="F930" s="12"/>
      <c r="G930" s="12"/>
      <c r="H930" s="12"/>
      <c r="I930" s="12"/>
      <c r="J930" s="12"/>
      <c r="K930" s="12"/>
      <c r="L930" s="12"/>
      <c r="M930" s="12"/>
      <c r="N930" s="12"/>
      <c r="O930" s="12"/>
      <c r="P930" s="12"/>
      <c r="Q930" s="12"/>
      <c r="R930" s="12"/>
      <c r="S930" s="12"/>
      <c r="T930" s="12"/>
      <c r="U930" s="12"/>
      <c r="V930" s="12"/>
    </row>
    <row r="931" spans="1:22">
      <c r="A931" s="12"/>
      <c r="B931" s="12"/>
      <c r="C931" s="12"/>
      <c r="D931" s="12"/>
      <c r="E931" s="12"/>
      <c r="F931" s="12"/>
      <c r="G931" s="12"/>
      <c r="H931" s="12"/>
      <c r="I931" s="12"/>
      <c r="J931" s="12"/>
      <c r="K931" s="12"/>
      <c r="L931" s="12"/>
      <c r="M931" s="12"/>
      <c r="N931" s="12"/>
      <c r="O931" s="12"/>
      <c r="P931" s="12"/>
      <c r="Q931" s="12"/>
      <c r="R931" s="12"/>
      <c r="S931" s="12"/>
      <c r="T931" s="12"/>
      <c r="U931" s="12"/>
      <c r="V931" s="12"/>
    </row>
    <row r="932" spans="1:22">
      <c r="A932" s="12"/>
      <c r="B932" s="12"/>
      <c r="C932" s="12"/>
      <c r="D932" s="12"/>
      <c r="E932" s="12"/>
      <c r="F932" s="12"/>
      <c r="G932" s="12"/>
      <c r="H932" s="12"/>
      <c r="I932" s="12"/>
      <c r="J932" s="12"/>
      <c r="K932" s="12"/>
      <c r="L932" s="12"/>
      <c r="M932" s="12"/>
      <c r="N932" s="12"/>
      <c r="O932" s="12"/>
      <c r="P932" s="12"/>
      <c r="Q932" s="12"/>
      <c r="R932" s="12"/>
      <c r="S932" s="12"/>
      <c r="T932" s="12"/>
      <c r="U932" s="12"/>
      <c r="V932" s="12"/>
    </row>
    <row r="933" spans="1:22">
      <c r="A933" s="12"/>
      <c r="B933" s="12"/>
      <c r="C933" s="12"/>
      <c r="D933" s="12"/>
      <c r="E933" s="12"/>
      <c r="F933" s="12"/>
      <c r="G933" s="12"/>
      <c r="H933" s="12"/>
      <c r="I933" s="12"/>
      <c r="J933" s="12"/>
      <c r="K933" s="12"/>
      <c r="L933" s="12"/>
      <c r="M933" s="12"/>
      <c r="N933" s="12"/>
      <c r="O933" s="12"/>
      <c r="P933" s="12"/>
      <c r="Q933" s="12"/>
      <c r="R933" s="12"/>
      <c r="S933" s="12"/>
      <c r="T933" s="12"/>
      <c r="U933" s="12"/>
      <c r="V933" s="12"/>
    </row>
    <row r="934" spans="1:22">
      <c r="A934" s="12"/>
      <c r="B934" s="12"/>
      <c r="C934" s="12"/>
      <c r="D934" s="12"/>
      <c r="E934" s="12"/>
      <c r="F934" s="12"/>
      <c r="G934" s="12"/>
      <c r="H934" s="12"/>
      <c r="I934" s="12"/>
      <c r="J934" s="12"/>
      <c r="K934" s="12"/>
      <c r="L934" s="12"/>
      <c r="M934" s="12"/>
      <c r="N934" s="12"/>
      <c r="O934" s="12"/>
      <c r="P934" s="12"/>
      <c r="Q934" s="12"/>
      <c r="R934" s="12"/>
      <c r="S934" s="12"/>
      <c r="T934" s="12"/>
      <c r="U934" s="12"/>
      <c r="V934" s="12"/>
    </row>
    <row r="935" spans="1:22">
      <c r="A935" s="12"/>
      <c r="B935" s="12"/>
      <c r="C935" s="12"/>
      <c r="D935" s="12"/>
      <c r="E935" s="12"/>
      <c r="F935" s="12"/>
      <c r="G935" s="12"/>
      <c r="H935" s="12"/>
      <c r="I935" s="12"/>
      <c r="J935" s="12"/>
      <c r="K935" s="12"/>
      <c r="L935" s="12"/>
      <c r="M935" s="12"/>
      <c r="N935" s="12"/>
      <c r="O935" s="12"/>
      <c r="P935" s="12"/>
      <c r="Q935" s="12"/>
      <c r="R935" s="12"/>
      <c r="S935" s="12"/>
      <c r="T935" s="12"/>
      <c r="U935" s="12"/>
      <c r="V935" s="12"/>
    </row>
    <row r="936" spans="1:22">
      <c r="A936" s="12"/>
      <c r="B936" s="12"/>
      <c r="C936" s="12"/>
      <c r="D936" s="12"/>
      <c r="E936" s="12"/>
      <c r="F936" s="12"/>
      <c r="G936" s="12"/>
      <c r="H936" s="12"/>
      <c r="I936" s="12"/>
      <c r="J936" s="12"/>
      <c r="K936" s="12"/>
      <c r="L936" s="12"/>
      <c r="M936" s="12"/>
      <c r="N936" s="12"/>
      <c r="O936" s="12"/>
      <c r="P936" s="12"/>
      <c r="Q936" s="12"/>
      <c r="R936" s="12"/>
      <c r="S936" s="12"/>
      <c r="T936" s="12"/>
      <c r="U936" s="12"/>
      <c r="V936" s="12"/>
    </row>
    <row r="937" spans="1:22">
      <c r="A937" s="12"/>
      <c r="B937" s="12"/>
      <c r="C937" s="12"/>
      <c r="D937" s="12"/>
      <c r="E937" s="12"/>
      <c r="F937" s="12"/>
      <c r="G937" s="12"/>
      <c r="H937" s="12"/>
      <c r="I937" s="12"/>
      <c r="J937" s="12"/>
      <c r="K937" s="12"/>
      <c r="L937" s="12"/>
      <c r="M937" s="12"/>
      <c r="N937" s="12"/>
      <c r="O937" s="12"/>
      <c r="P937" s="12"/>
      <c r="Q937" s="12"/>
      <c r="R937" s="12"/>
      <c r="S937" s="12"/>
      <c r="T937" s="12"/>
      <c r="U937" s="12"/>
      <c r="V937" s="12"/>
    </row>
    <row r="938" spans="1:22">
      <c r="A938" s="12"/>
      <c r="B938" s="12"/>
      <c r="C938" s="12"/>
      <c r="D938" s="12"/>
      <c r="E938" s="12"/>
      <c r="F938" s="12"/>
      <c r="G938" s="12"/>
      <c r="H938" s="12"/>
      <c r="I938" s="12"/>
      <c r="J938" s="12"/>
      <c r="K938" s="12"/>
      <c r="L938" s="12"/>
      <c r="M938" s="12"/>
      <c r="N938" s="12"/>
      <c r="O938" s="12"/>
      <c r="P938" s="12"/>
      <c r="Q938" s="12"/>
      <c r="R938" s="12"/>
      <c r="S938" s="12"/>
      <c r="T938" s="12"/>
      <c r="U938" s="12"/>
      <c r="V938" s="12"/>
    </row>
    <row r="939" spans="1:22">
      <c r="A939" s="12"/>
      <c r="B939" s="12"/>
      <c r="C939" s="12"/>
      <c r="D939" s="12"/>
      <c r="E939" s="12"/>
      <c r="F939" s="12"/>
      <c r="G939" s="12"/>
      <c r="H939" s="12"/>
      <c r="I939" s="12"/>
      <c r="J939" s="12"/>
      <c r="K939" s="12"/>
      <c r="L939" s="12"/>
      <c r="M939" s="12"/>
      <c r="N939" s="12"/>
      <c r="O939" s="12"/>
      <c r="P939" s="12"/>
      <c r="Q939" s="12"/>
      <c r="R939" s="12"/>
      <c r="S939" s="12"/>
      <c r="T939" s="12"/>
      <c r="U939" s="12"/>
      <c r="V939" s="12"/>
    </row>
    <row r="940" spans="1:22">
      <c r="A940" s="12"/>
      <c r="B940" s="12"/>
      <c r="C940" s="12"/>
      <c r="D940" s="12"/>
      <c r="E940" s="12"/>
      <c r="F940" s="12"/>
      <c r="G940" s="12"/>
      <c r="H940" s="12"/>
      <c r="I940" s="12"/>
      <c r="J940" s="12"/>
      <c r="K940" s="12"/>
      <c r="L940" s="12"/>
      <c r="M940" s="12"/>
      <c r="N940" s="12"/>
      <c r="O940" s="12"/>
      <c r="P940" s="12"/>
      <c r="Q940" s="12"/>
      <c r="R940" s="12"/>
      <c r="S940" s="12"/>
      <c r="T940" s="12"/>
      <c r="U940" s="12"/>
      <c r="V940" s="12"/>
    </row>
    <row r="941" spans="1:22">
      <c r="A941" s="12"/>
      <c r="B941" s="12"/>
      <c r="C941" s="12"/>
      <c r="D941" s="12"/>
      <c r="E941" s="12"/>
      <c r="F941" s="12"/>
      <c r="G941" s="12"/>
      <c r="H941" s="12"/>
      <c r="I941" s="12"/>
      <c r="J941" s="12"/>
      <c r="K941" s="12"/>
      <c r="L941" s="12"/>
      <c r="M941" s="12"/>
      <c r="N941" s="12"/>
      <c r="O941" s="12"/>
      <c r="P941" s="12"/>
      <c r="Q941" s="12"/>
      <c r="R941" s="12"/>
      <c r="S941" s="12"/>
      <c r="T941" s="12"/>
      <c r="U941" s="12"/>
      <c r="V941" s="12"/>
    </row>
    <row r="942" spans="1:22">
      <c r="A942" s="12"/>
      <c r="B942" s="12"/>
      <c r="C942" s="12"/>
      <c r="D942" s="12"/>
      <c r="E942" s="12"/>
      <c r="F942" s="12"/>
      <c r="G942" s="12"/>
      <c r="H942" s="12"/>
      <c r="I942" s="12"/>
      <c r="J942" s="12"/>
      <c r="K942" s="12"/>
      <c r="L942" s="12"/>
      <c r="M942" s="12"/>
      <c r="N942" s="12"/>
      <c r="O942" s="12"/>
      <c r="P942" s="12"/>
      <c r="Q942" s="12"/>
      <c r="R942" s="12"/>
      <c r="S942" s="12"/>
      <c r="T942" s="12"/>
      <c r="U942" s="12"/>
      <c r="V942" s="12"/>
    </row>
    <row r="943" spans="1:22">
      <c r="A943" s="12"/>
      <c r="B943" s="12"/>
      <c r="C943" s="12"/>
      <c r="D943" s="12"/>
      <c r="E943" s="12"/>
      <c r="F943" s="12"/>
      <c r="G943" s="12"/>
      <c r="H943" s="12"/>
      <c r="I943" s="12"/>
      <c r="J943" s="12"/>
      <c r="K943" s="12"/>
      <c r="L943" s="12"/>
      <c r="M943" s="12"/>
      <c r="N943" s="12"/>
      <c r="O943" s="12"/>
      <c r="P943" s="12"/>
      <c r="Q943" s="12"/>
      <c r="R943" s="12"/>
      <c r="S943" s="12"/>
      <c r="T943" s="12"/>
      <c r="U943" s="12"/>
      <c r="V943" s="12"/>
    </row>
    <row r="944" spans="1:22">
      <c r="A944" s="12"/>
      <c r="B944" s="12"/>
      <c r="C944" s="12"/>
      <c r="D944" s="12"/>
      <c r="E944" s="12"/>
      <c r="F944" s="12"/>
      <c r="G944" s="12"/>
      <c r="H944" s="12"/>
      <c r="I944" s="12"/>
      <c r="J944" s="12"/>
      <c r="K944" s="12"/>
      <c r="L944" s="12"/>
      <c r="M944" s="12"/>
      <c r="N944" s="12"/>
      <c r="O944" s="12"/>
      <c r="P944" s="12"/>
      <c r="Q944" s="12"/>
      <c r="R944" s="12"/>
      <c r="S944" s="12"/>
      <c r="T944" s="12"/>
      <c r="U944" s="12"/>
      <c r="V944" s="12"/>
    </row>
    <row r="945" spans="1:22">
      <c r="A945" s="12"/>
      <c r="B945" s="12"/>
      <c r="C945" s="12"/>
      <c r="D945" s="12"/>
      <c r="E945" s="12"/>
      <c r="F945" s="12"/>
      <c r="G945" s="12"/>
      <c r="H945" s="12"/>
      <c r="I945" s="12"/>
      <c r="J945" s="12"/>
      <c r="K945" s="12"/>
      <c r="L945" s="12"/>
      <c r="M945" s="12"/>
      <c r="N945" s="12"/>
      <c r="O945" s="12"/>
      <c r="P945" s="12"/>
      <c r="Q945" s="12"/>
      <c r="R945" s="12"/>
      <c r="S945" s="12"/>
      <c r="T945" s="12"/>
      <c r="U945" s="12"/>
      <c r="V945" s="12"/>
    </row>
    <row r="946" spans="1:22">
      <c r="A946" s="12"/>
      <c r="B946" s="12"/>
      <c r="C946" s="12"/>
      <c r="D946" s="12"/>
      <c r="E946" s="12"/>
      <c r="F946" s="12"/>
      <c r="G946" s="12"/>
      <c r="H946" s="12"/>
      <c r="I946" s="12"/>
      <c r="J946" s="12"/>
      <c r="K946" s="12"/>
      <c r="L946" s="12"/>
      <c r="M946" s="12"/>
      <c r="N946" s="12"/>
      <c r="O946" s="12"/>
      <c r="P946" s="12"/>
      <c r="Q946" s="12"/>
      <c r="R946" s="12"/>
      <c r="S946" s="12"/>
      <c r="T946" s="12"/>
      <c r="U946" s="12"/>
      <c r="V946" s="12"/>
    </row>
    <row r="947" spans="1:22">
      <c r="A947" s="12"/>
      <c r="B947" s="12"/>
      <c r="C947" s="12"/>
      <c r="D947" s="12"/>
      <c r="E947" s="12"/>
      <c r="F947" s="12"/>
      <c r="G947" s="12"/>
      <c r="H947" s="12"/>
      <c r="I947" s="12"/>
      <c r="J947" s="12"/>
      <c r="K947" s="12"/>
      <c r="L947" s="12"/>
      <c r="M947" s="12"/>
      <c r="N947" s="12"/>
      <c r="O947" s="12"/>
      <c r="P947" s="12"/>
      <c r="Q947" s="12"/>
      <c r="R947" s="12"/>
      <c r="S947" s="12"/>
      <c r="T947" s="12"/>
      <c r="U947" s="12"/>
      <c r="V947" s="12"/>
    </row>
    <row r="948" spans="1:22">
      <c r="A948" s="12"/>
      <c r="B948" s="12"/>
      <c r="C948" s="12"/>
      <c r="D948" s="12"/>
      <c r="E948" s="12"/>
      <c r="F948" s="12"/>
      <c r="G948" s="12"/>
      <c r="H948" s="12"/>
      <c r="I948" s="12"/>
      <c r="J948" s="12"/>
      <c r="K948" s="12"/>
      <c r="L948" s="12"/>
      <c r="M948" s="12"/>
      <c r="N948" s="12"/>
      <c r="O948" s="12"/>
      <c r="P948" s="12"/>
      <c r="Q948" s="12"/>
      <c r="R948" s="12"/>
      <c r="S948" s="12"/>
      <c r="T948" s="12"/>
      <c r="U948" s="12"/>
      <c r="V948" s="12"/>
    </row>
    <row r="949" spans="1:22">
      <c r="A949" s="12"/>
      <c r="B949" s="12"/>
      <c r="C949" s="12"/>
      <c r="D949" s="12"/>
      <c r="E949" s="12"/>
      <c r="F949" s="12"/>
      <c r="G949" s="12"/>
      <c r="H949" s="12"/>
      <c r="I949" s="12"/>
      <c r="J949" s="12"/>
      <c r="K949" s="12"/>
      <c r="L949" s="12"/>
      <c r="M949" s="12"/>
      <c r="N949" s="12"/>
      <c r="O949" s="12"/>
      <c r="P949" s="12"/>
      <c r="Q949" s="12"/>
      <c r="R949" s="12"/>
      <c r="S949" s="12"/>
      <c r="T949" s="12"/>
      <c r="U949" s="12"/>
      <c r="V949" s="12"/>
    </row>
    <row r="950" spans="1:22">
      <c r="A950" s="12"/>
      <c r="B950" s="12"/>
      <c r="C950" s="12"/>
      <c r="D950" s="12"/>
      <c r="E950" s="12"/>
      <c r="F950" s="12"/>
      <c r="G950" s="12"/>
      <c r="H950" s="12"/>
      <c r="I950" s="12"/>
      <c r="J950" s="12"/>
      <c r="K950" s="12"/>
      <c r="L950" s="12"/>
      <c r="M950" s="12"/>
      <c r="N950" s="12"/>
      <c r="O950" s="12"/>
      <c r="P950" s="12"/>
      <c r="Q950" s="12"/>
      <c r="R950" s="12"/>
      <c r="S950" s="12"/>
      <c r="T950" s="12"/>
      <c r="U950" s="12"/>
      <c r="V950" s="12"/>
    </row>
    <row r="951" spans="1:22">
      <c r="A951" s="12"/>
      <c r="B951" s="12"/>
      <c r="C951" s="12"/>
      <c r="D951" s="12"/>
      <c r="E951" s="12"/>
      <c r="F951" s="12"/>
      <c r="G951" s="12"/>
      <c r="H951" s="12"/>
      <c r="I951" s="12"/>
      <c r="J951" s="12"/>
      <c r="K951" s="12"/>
      <c r="L951" s="12"/>
      <c r="M951" s="12"/>
      <c r="N951" s="12"/>
      <c r="O951" s="12"/>
      <c r="P951" s="12"/>
      <c r="Q951" s="12"/>
      <c r="R951" s="12"/>
      <c r="S951" s="12"/>
      <c r="T951" s="12"/>
      <c r="U951" s="12"/>
      <c r="V951" s="12"/>
    </row>
    <row r="952" spans="1:22">
      <c r="A952" s="12"/>
      <c r="B952" s="12"/>
      <c r="C952" s="12"/>
      <c r="D952" s="12"/>
      <c r="E952" s="12"/>
      <c r="F952" s="12"/>
      <c r="G952" s="12"/>
      <c r="H952" s="12"/>
      <c r="I952" s="12"/>
      <c r="J952" s="12"/>
      <c r="K952" s="12"/>
      <c r="L952" s="12"/>
      <c r="M952" s="12"/>
      <c r="N952" s="12"/>
      <c r="O952" s="12"/>
      <c r="P952" s="12"/>
      <c r="Q952" s="12"/>
      <c r="R952" s="12"/>
      <c r="S952" s="12"/>
      <c r="T952" s="12"/>
      <c r="U952" s="12"/>
      <c r="V952" s="12"/>
    </row>
    <row r="953" spans="1:22">
      <c r="A953" s="12"/>
      <c r="B953" s="12"/>
      <c r="C953" s="12"/>
      <c r="D953" s="12"/>
      <c r="E953" s="12"/>
      <c r="F953" s="12"/>
      <c r="G953" s="12"/>
      <c r="H953" s="12"/>
      <c r="I953" s="12"/>
      <c r="J953" s="12"/>
      <c r="K953" s="12"/>
      <c r="L953" s="12"/>
      <c r="M953" s="12"/>
      <c r="N953" s="12"/>
      <c r="O953" s="12"/>
      <c r="P953" s="12"/>
      <c r="Q953" s="12"/>
      <c r="R953" s="12"/>
      <c r="S953" s="12"/>
      <c r="T953" s="12"/>
      <c r="U953" s="12"/>
      <c r="V953" s="12"/>
    </row>
    <row r="954" spans="1:22">
      <c r="A954" s="12"/>
      <c r="B954" s="12"/>
      <c r="C954" s="12"/>
      <c r="D954" s="12"/>
      <c r="E954" s="12"/>
      <c r="F954" s="12"/>
      <c r="G954" s="12"/>
      <c r="H954" s="12"/>
      <c r="I954" s="12"/>
      <c r="J954" s="12"/>
      <c r="K954" s="12"/>
      <c r="L954" s="12"/>
      <c r="M954" s="12"/>
      <c r="N954" s="12"/>
      <c r="O954" s="12"/>
      <c r="P954" s="12"/>
      <c r="Q954" s="12"/>
      <c r="R954" s="12"/>
      <c r="S954" s="12"/>
      <c r="T954" s="12"/>
      <c r="U954" s="12"/>
      <c r="V954" s="12"/>
    </row>
    <row r="955" spans="1:22">
      <c r="A955" s="12"/>
      <c r="B955" s="12"/>
      <c r="C955" s="12"/>
      <c r="D955" s="12"/>
      <c r="E955" s="12"/>
      <c r="F955" s="12"/>
      <c r="G955" s="12"/>
      <c r="H955" s="12"/>
      <c r="I955" s="12"/>
      <c r="J955" s="12"/>
      <c r="K955" s="12"/>
      <c r="L955" s="12"/>
      <c r="M955" s="12"/>
      <c r="N955" s="12"/>
      <c r="O955" s="12"/>
      <c r="P955" s="12"/>
      <c r="Q955" s="12"/>
      <c r="R955" s="12"/>
      <c r="S955" s="12"/>
      <c r="T955" s="12"/>
      <c r="U955" s="12"/>
      <c r="V955" s="12"/>
    </row>
    <row r="956" spans="1:22">
      <c r="A956" s="12"/>
      <c r="B956" s="12"/>
      <c r="C956" s="12"/>
      <c r="D956" s="12"/>
      <c r="E956" s="12"/>
      <c r="F956" s="12"/>
      <c r="G956" s="12"/>
      <c r="H956" s="12"/>
      <c r="I956" s="12"/>
      <c r="J956" s="12"/>
      <c r="K956" s="12"/>
      <c r="L956" s="12"/>
      <c r="M956" s="12"/>
      <c r="N956" s="12"/>
      <c r="O956" s="12"/>
      <c r="P956" s="12"/>
      <c r="Q956" s="12"/>
      <c r="R956" s="12"/>
      <c r="S956" s="12"/>
      <c r="T956" s="12"/>
      <c r="U956" s="12"/>
      <c r="V956" s="12"/>
    </row>
    <row r="957" spans="1:22">
      <c r="A957" s="12"/>
      <c r="B957" s="12"/>
      <c r="C957" s="12"/>
      <c r="D957" s="12"/>
      <c r="E957" s="12"/>
      <c r="F957" s="12"/>
      <c r="G957" s="12"/>
      <c r="H957" s="12"/>
      <c r="I957" s="12"/>
      <c r="J957" s="12"/>
      <c r="K957" s="12"/>
      <c r="L957" s="12"/>
      <c r="M957" s="12"/>
      <c r="N957" s="12"/>
      <c r="O957" s="12"/>
      <c r="P957" s="12"/>
      <c r="Q957" s="12"/>
      <c r="R957" s="12"/>
      <c r="S957" s="12"/>
      <c r="T957" s="12"/>
      <c r="U957" s="12"/>
      <c r="V957" s="12"/>
    </row>
    <row r="958" spans="1:22">
      <c r="A958" s="12"/>
      <c r="B958" s="12"/>
      <c r="C958" s="12"/>
      <c r="D958" s="12"/>
      <c r="E958" s="12"/>
      <c r="F958" s="12"/>
      <c r="G958" s="12"/>
      <c r="H958" s="12"/>
      <c r="I958" s="12"/>
      <c r="J958" s="12"/>
      <c r="K958" s="12"/>
      <c r="L958" s="12"/>
      <c r="M958" s="12"/>
      <c r="N958" s="12"/>
      <c r="O958" s="12"/>
      <c r="P958" s="12"/>
      <c r="Q958" s="12"/>
      <c r="R958" s="12"/>
      <c r="S958" s="12"/>
      <c r="T958" s="12"/>
      <c r="U958" s="12"/>
      <c r="V958" s="12"/>
    </row>
    <row r="959" spans="1:22">
      <c r="A959" s="12"/>
      <c r="B959" s="12"/>
      <c r="C959" s="12"/>
      <c r="D959" s="12"/>
      <c r="E959" s="12"/>
      <c r="F959" s="12"/>
      <c r="G959" s="12"/>
      <c r="H959" s="12"/>
      <c r="I959" s="12"/>
      <c r="J959" s="12"/>
      <c r="K959" s="12"/>
      <c r="L959" s="12"/>
      <c r="M959" s="12"/>
      <c r="N959" s="12"/>
      <c r="O959" s="12"/>
      <c r="P959" s="12"/>
      <c r="Q959" s="12"/>
      <c r="R959" s="12"/>
      <c r="S959" s="12"/>
      <c r="T959" s="12"/>
      <c r="U959" s="12"/>
      <c r="V959" s="12"/>
    </row>
    <row r="960" spans="1:22">
      <c r="A960" s="12"/>
      <c r="B960" s="12"/>
      <c r="C960" s="12"/>
      <c r="D960" s="12"/>
      <c r="E960" s="12"/>
      <c r="F960" s="12"/>
      <c r="G960" s="12"/>
      <c r="H960" s="12"/>
      <c r="I960" s="12"/>
      <c r="J960" s="12"/>
      <c r="K960" s="12"/>
      <c r="L960" s="12"/>
      <c r="M960" s="12"/>
      <c r="N960" s="12"/>
      <c r="O960" s="12"/>
      <c r="P960" s="12"/>
      <c r="Q960" s="12"/>
      <c r="R960" s="12"/>
      <c r="S960" s="12"/>
      <c r="T960" s="12"/>
      <c r="U960" s="12"/>
      <c r="V960" s="12"/>
    </row>
    <row r="961" spans="1:22">
      <c r="A961" s="12"/>
      <c r="B961" s="12"/>
      <c r="C961" s="12"/>
      <c r="D961" s="12"/>
      <c r="E961" s="12"/>
      <c r="F961" s="12"/>
      <c r="G961" s="12"/>
      <c r="H961" s="12"/>
      <c r="I961" s="12"/>
      <c r="J961" s="12"/>
      <c r="K961" s="12"/>
      <c r="L961" s="12"/>
      <c r="M961" s="12"/>
      <c r="N961" s="12"/>
      <c r="O961" s="12"/>
      <c r="P961" s="12"/>
      <c r="Q961" s="12"/>
      <c r="R961" s="12"/>
      <c r="S961" s="12"/>
      <c r="T961" s="12"/>
      <c r="U961" s="12"/>
      <c r="V961" s="12"/>
    </row>
    <row r="962" spans="1:22">
      <c r="A962" s="12"/>
      <c r="B962" s="12"/>
      <c r="C962" s="12"/>
      <c r="D962" s="12"/>
      <c r="E962" s="12"/>
      <c r="F962" s="12"/>
      <c r="G962" s="12"/>
      <c r="H962" s="12"/>
      <c r="I962" s="12"/>
      <c r="J962" s="12"/>
      <c r="K962" s="12"/>
      <c r="L962" s="12"/>
      <c r="M962" s="12"/>
      <c r="N962" s="12"/>
      <c r="O962" s="12"/>
      <c r="P962" s="12"/>
      <c r="Q962" s="12"/>
      <c r="R962" s="12"/>
      <c r="S962" s="12"/>
      <c r="T962" s="12"/>
      <c r="U962" s="12"/>
      <c r="V962" s="12"/>
    </row>
    <row r="963" spans="1:22">
      <c r="A963" s="12"/>
      <c r="B963" s="12"/>
      <c r="C963" s="12"/>
      <c r="D963" s="12"/>
      <c r="E963" s="12"/>
      <c r="F963" s="12"/>
      <c r="G963" s="12"/>
      <c r="H963" s="12"/>
      <c r="I963" s="12"/>
      <c r="J963" s="12"/>
      <c r="K963" s="12"/>
      <c r="L963" s="12"/>
      <c r="M963" s="12"/>
      <c r="N963" s="12"/>
      <c r="O963" s="12"/>
      <c r="P963" s="12"/>
      <c r="Q963" s="12"/>
      <c r="R963" s="12"/>
      <c r="S963" s="12"/>
      <c r="T963" s="12"/>
      <c r="U963" s="12"/>
      <c r="V963" s="12"/>
    </row>
    <row r="964" spans="1:22">
      <c r="A964" s="12"/>
      <c r="B964" s="12"/>
      <c r="C964" s="12"/>
      <c r="D964" s="12"/>
      <c r="E964" s="12"/>
      <c r="F964" s="12"/>
      <c r="G964" s="12"/>
      <c r="H964" s="12"/>
      <c r="I964" s="12"/>
      <c r="J964" s="12"/>
      <c r="K964" s="12"/>
      <c r="L964" s="12"/>
      <c r="M964" s="12"/>
      <c r="N964" s="12"/>
      <c r="O964" s="12"/>
      <c r="P964" s="12"/>
      <c r="Q964" s="12"/>
      <c r="R964" s="12"/>
      <c r="S964" s="12"/>
      <c r="T964" s="12"/>
      <c r="U964" s="12"/>
      <c r="V964" s="12"/>
    </row>
    <row r="965" spans="1:22">
      <c r="A965" s="12"/>
      <c r="B965" s="12"/>
      <c r="C965" s="12"/>
      <c r="D965" s="12"/>
      <c r="E965" s="12"/>
      <c r="F965" s="12"/>
      <c r="G965" s="12"/>
      <c r="H965" s="12"/>
      <c r="I965" s="12"/>
      <c r="J965" s="12"/>
      <c r="K965" s="12"/>
      <c r="L965" s="12"/>
      <c r="M965" s="12"/>
      <c r="N965" s="12"/>
      <c r="O965" s="12"/>
      <c r="P965" s="12"/>
      <c r="Q965" s="12"/>
      <c r="R965" s="12"/>
      <c r="S965" s="12"/>
      <c r="T965" s="12"/>
      <c r="U965" s="12"/>
      <c r="V965" s="12"/>
    </row>
    <row r="966" spans="1:22">
      <c r="A966" s="12"/>
      <c r="B966" s="12"/>
      <c r="C966" s="12"/>
      <c r="D966" s="12"/>
      <c r="E966" s="12"/>
      <c r="F966" s="12"/>
      <c r="G966" s="12"/>
      <c r="H966" s="12"/>
      <c r="I966" s="12"/>
      <c r="J966" s="12"/>
      <c r="K966" s="12"/>
      <c r="L966" s="12"/>
      <c r="M966" s="12"/>
      <c r="N966" s="12"/>
      <c r="O966" s="12"/>
      <c r="P966" s="12"/>
      <c r="Q966" s="12"/>
      <c r="R966" s="12"/>
      <c r="S966" s="12"/>
      <c r="T966" s="12"/>
      <c r="U966" s="12"/>
      <c r="V966" s="12"/>
    </row>
    <row r="967" spans="1:22">
      <c r="A967" s="12"/>
      <c r="B967" s="12"/>
      <c r="C967" s="12"/>
      <c r="D967" s="12"/>
      <c r="E967" s="12"/>
      <c r="F967" s="12"/>
      <c r="G967" s="12"/>
      <c r="H967" s="12"/>
      <c r="I967" s="12"/>
      <c r="J967" s="12"/>
      <c r="K967" s="12"/>
      <c r="L967" s="12"/>
      <c r="M967" s="12"/>
      <c r="N967" s="12"/>
      <c r="O967" s="12"/>
      <c r="P967" s="12"/>
      <c r="Q967" s="12"/>
      <c r="R967" s="12"/>
      <c r="S967" s="12"/>
      <c r="T967" s="12"/>
      <c r="U967" s="12"/>
      <c r="V967" s="12"/>
    </row>
    <row r="968" spans="1:22">
      <c r="A968" s="12"/>
      <c r="B968" s="12"/>
      <c r="C968" s="12"/>
      <c r="D968" s="12"/>
      <c r="E968" s="12"/>
      <c r="F968" s="12"/>
      <c r="G968" s="12"/>
      <c r="H968" s="12"/>
      <c r="I968" s="12"/>
      <c r="J968" s="12"/>
      <c r="K968" s="12"/>
      <c r="L968" s="12"/>
      <c r="M968" s="12"/>
      <c r="N968" s="12"/>
      <c r="O968" s="12"/>
      <c r="P968" s="12"/>
      <c r="Q968" s="12"/>
      <c r="R968" s="12"/>
      <c r="S968" s="12"/>
      <c r="T968" s="12"/>
      <c r="U968" s="12"/>
      <c r="V968" s="12"/>
    </row>
    <row r="969" spans="1:22">
      <c r="A969" s="12"/>
      <c r="B969" s="12"/>
      <c r="C969" s="12"/>
      <c r="D969" s="12"/>
      <c r="E969" s="12"/>
      <c r="F969" s="12"/>
      <c r="G969" s="12"/>
      <c r="H969" s="12"/>
      <c r="I969" s="12"/>
      <c r="J969" s="12"/>
      <c r="K969" s="12"/>
      <c r="L969" s="12"/>
      <c r="M969" s="12"/>
      <c r="N969" s="12"/>
      <c r="O969" s="12"/>
      <c r="P969" s="12"/>
      <c r="Q969" s="12"/>
      <c r="R969" s="12"/>
      <c r="S969" s="12"/>
      <c r="T969" s="12"/>
      <c r="U969" s="12"/>
      <c r="V969" s="12"/>
    </row>
    <row r="970" spans="1:22">
      <c r="A970" s="12"/>
      <c r="B970" s="12"/>
      <c r="C970" s="12"/>
      <c r="D970" s="12"/>
      <c r="E970" s="12"/>
      <c r="F970" s="12"/>
      <c r="G970" s="12"/>
      <c r="H970" s="12"/>
      <c r="I970" s="12"/>
      <c r="J970" s="12"/>
      <c r="K970" s="12"/>
      <c r="L970" s="12"/>
      <c r="M970" s="12"/>
      <c r="N970" s="12"/>
      <c r="O970" s="12"/>
      <c r="P970" s="12"/>
      <c r="Q970" s="12"/>
      <c r="R970" s="12"/>
      <c r="S970" s="12"/>
      <c r="T970" s="12"/>
      <c r="U970" s="12"/>
      <c r="V970" s="12"/>
    </row>
    <row r="971" spans="1:22">
      <c r="A971" s="12"/>
      <c r="B971" s="12"/>
      <c r="C971" s="12"/>
      <c r="D971" s="12"/>
      <c r="E971" s="12"/>
      <c r="F971" s="12"/>
      <c r="G971" s="12"/>
      <c r="H971" s="12"/>
      <c r="I971" s="12"/>
      <c r="J971" s="12"/>
      <c r="K971" s="12"/>
      <c r="L971" s="12"/>
      <c r="M971" s="12"/>
      <c r="N971" s="12"/>
      <c r="O971" s="12"/>
      <c r="P971" s="12"/>
      <c r="Q971" s="12"/>
      <c r="R971" s="12"/>
      <c r="S971" s="12"/>
      <c r="T971" s="12"/>
      <c r="U971" s="12"/>
      <c r="V971" s="12"/>
    </row>
    <row r="972" spans="1:22">
      <c r="A972" s="12"/>
      <c r="B972" s="12"/>
      <c r="C972" s="12"/>
      <c r="D972" s="12"/>
      <c r="E972" s="12"/>
      <c r="F972" s="12"/>
      <c r="G972" s="12"/>
      <c r="H972" s="12"/>
      <c r="I972" s="12"/>
      <c r="J972" s="12"/>
      <c r="K972" s="12"/>
      <c r="L972" s="12"/>
      <c r="M972" s="12"/>
      <c r="N972" s="12"/>
      <c r="O972" s="12"/>
      <c r="P972" s="12"/>
      <c r="Q972" s="12"/>
      <c r="R972" s="12"/>
      <c r="S972" s="12"/>
      <c r="T972" s="12"/>
      <c r="U972" s="12"/>
      <c r="V972" s="12"/>
    </row>
    <row r="973" spans="1:22">
      <c r="A973" s="12"/>
      <c r="B973" s="12"/>
      <c r="C973" s="12"/>
      <c r="D973" s="12"/>
      <c r="E973" s="12"/>
      <c r="F973" s="12"/>
      <c r="G973" s="12"/>
      <c r="H973" s="12"/>
      <c r="I973" s="12"/>
      <c r="J973" s="12"/>
      <c r="K973" s="12"/>
      <c r="L973" s="12"/>
      <c r="M973" s="12"/>
      <c r="N973" s="12"/>
      <c r="O973" s="12"/>
      <c r="P973" s="12"/>
      <c r="Q973" s="12"/>
      <c r="R973" s="12"/>
      <c r="S973" s="12"/>
      <c r="T973" s="12"/>
      <c r="U973" s="12"/>
      <c r="V973" s="12"/>
    </row>
    <row r="974" spans="1:22">
      <c r="A974" s="12"/>
      <c r="B974" s="12"/>
      <c r="C974" s="12"/>
      <c r="D974" s="12"/>
      <c r="E974" s="12"/>
      <c r="F974" s="12"/>
      <c r="G974" s="12"/>
      <c r="H974" s="12"/>
      <c r="I974" s="12"/>
      <c r="J974" s="12"/>
      <c r="K974" s="12"/>
      <c r="L974" s="12"/>
      <c r="M974" s="12"/>
      <c r="N974" s="12"/>
      <c r="O974" s="12"/>
      <c r="P974" s="12"/>
      <c r="Q974" s="12"/>
      <c r="R974" s="12"/>
      <c r="S974" s="12"/>
      <c r="T974" s="12"/>
      <c r="U974" s="12"/>
      <c r="V974" s="12"/>
    </row>
    <row r="975" spans="1:22">
      <c r="A975" s="12"/>
      <c r="B975" s="12"/>
      <c r="C975" s="12"/>
      <c r="D975" s="12"/>
      <c r="E975" s="12"/>
      <c r="F975" s="12"/>
      <c r="G975" s="12"/>
      <c r="H975" s="12"/>
      <c r="I975" s="12"/>
      <c r="J975" s="12"/>
      <c r="K975" s="12"/>
      <c r="L975" s="12"/>
      <c r="M975" s="12"/>
      <c r="N975" s="12"/>
      <c r="O975" s="12"/>
      <c r="P975" s="12"/>
      <c r="Q975" s="12"/>
      <c r="R975" s="12"/>
      <c r="S975" s="12"/>
      <c r="T975" s="12"/>
      <c r="U975" s="12"/>
      <c r="V975" s="12"/>
    </row>
    <row r="976" spans="1:22">
      <c r="A976" s="12"/>
      <c r="B976" s="12"/>
      <c r="C976" s="12"/>
      <c r="D976" s="12"/>
      <c r="E976" s="12"/>
      <c r="F976" s="12"/>
      <c r="G976" s="12"/>
      <c r="H976" s="12"/>
      <c r="I976" s="12"/>
      <c r="J976" s="12"/>
      <c r="K976" s="12"/>
      <c r="L976" s="12"/>
      <c r="M976" s="12"/>
      <c r="N976" s="12"/>
      <c r="O976" s="12"/>
      <c r="P976" s="12"/>
      <c r="Q976" s="12"/>
      <c r="R976" s="12"/>
      <c r="S976" s="12"/>
      <c r="T976" s="12"/>
      <c r="U976" s="12"/>
      <c r="V976" s="12"/>
    </row>
    <row r="977" spans="1:22">
      <c r="A977" s="12"/>
      <c r="B977" s="12"/>
      <c r="C977" s="12"/>
      <c r="D977" s="12"/>
      <c r="E977" s="12"/>
      <c r="F977" s="12"/>
      <c r="G977" s="12"/>
      <c r="H977" s="12"/>
      <c r="I977" s="12"/>
      <c r="J977" s="12"/>
      <c r="K977" s="12"/>
      <c r="L977" s="12"/>
      <c r="M977" s="12"/>
      <c r="N977" s="12"/>
      <c r="O977" s="12"/>
      <c r="P977" s="12"/>
      <c r="Q977" s="12"/>
      <c r="R977" s="12"/>
      <c r="S977" s="12"/>
      <c r="T977" s="12"/>
      <c r="U977" s="12"/>
      <c r="V977" s="12"/>
    </row>
  </sheetData>
  <sheetProtection sheet="1" objects="1" scenarios="1"/>
  <dataConsolidate/>
  <mergeCells count="25">
    <mergeCell ref="F113:J113"/>
    <mergeCell ref="B55:G55"/>
    <mergeCell ref="B57:G57"/>
    <mergeCell ref="B59:G59"/>
    <mergeCell ref="B61:G61"/>
    <mergeCell ref="B97:G97"/>
    <mergeCell ref="B99:G99"/>
    <mergeCell ref="B101:G101"/>
    <mergeCell ref="B103:G103"/>
    <mergeCell ref="B105:G105"/>
    <mergeCell ref="B1:G1"/>
    <mergeCell ref="B2:G2"/>
    <mergeCell ref="B5:G5"/>
    <mergeCell ref="B7:G7"/>
    <mergeCell ref="B9:G9"/>
    <mergeCell ref="B13:G13"/>
    <mergeCell ref="B15:G15"/>
    <mergeCell ref="B17:G17"/>
    <mergeCell ref="B19:G19"/>
    <mergeCell ref="B11:G11"/>
    <mergeCell ref="B294:G294"/>
    <mergeCell ref="B181:G181"/>
    <mergeCell ref="B255:G255"/>
    <mergeCell ref="B131:G131"/>
    <mergeCell ref="B155:G155"/>
  </mergeCells>
  <dataValidations count="21">
    <dataValidation type="list" allowBlank="1" showInputMessage="1" showErrorMessage="1" error="Strenghts can only be a 3 or 4" sqref="F28:F37" xr:uid="{00000000-0002-0000-0000-000000000000}">
      <formula1>"3,4"</formula1>
    </dataValidation>
    <dataValidation type="list" allowBlank="1" showInputMessage="1" showErrorMessage="1" error="Weaknesses can only be a 1 or 2_x000a_" sqref="F40:F49" xr:uid="{00000000-0002-0000-0000-000001000000}">
      <formula1>"1,2"</formula1>
    </dataValidation>
    <dataValidation type="whole" operator="lessThanOrEqual" allowBlank="1" showInputMessage="1" showErrorMessage="1" sqref="D51 D93" xr:uid="{00000000-0002-0000-0000-000002000000}">
      <formula1>1</formula1>
    </dataValidation>
    <dataValidation type="list" allowBlank="1" showInputMessage="1" showErrorMessage="1" error="Opportunities can only be a 1,2,3, or 4_x000a_" sqref="F70:F79" xr:uid="{00000000-0002-0000-0000-000003000000}">
      <formula1>"1,2,3,4"</formula1>
    </dataValidation>
    <dataValidation type="list" allowBlank="1" showInputMessage="1" showErrorMessage="1" error="Threats can only be a 1,2,3 or 4_x000a__x000a_" sqref="F82:F91" xr:uid="{00000000-0002-0000-0000-000004000000}">
      <formula1>"1,2,3,4"</formula1>
    </dataValidation>
    <dataValidation type="list" allowBlank="1" showInputMessage="1" showErrorMessage="1" error="You may only enter 1,2,3 or 4_x000a_" sqref="F114:F125 H114:H125 J114:J125" xr:uid="{00000000-0002-0000-0000-000005000000}">
      <formula1>"1,2,3,4"</formula1>
    </dataValidation>
    <dataValidation type="decimal" allowBlank="1" showInputMessage="1" showErrorMessage="1" error="Weights must be between 0.01 and 1.00" sqref="D114:D125 D82:D91 D70:D79 D28:D37 D40:D49" xr:uid="{00000000-0002-0000-0000-000006000000}">
      <formula1>0.01</formula1>
      <formula2>1</formula2>
    </dataValidation>
    <dataValidation type="decimal" allowBlank="1" showInputMessage="1" showErrorMessage="1" error="Values cannot be greater than 1.0. Check your numbers in Column D and F." sqref="J153:J157" xr:uid="{00000000-0002-0000-0000-000007000000}">
      <formula1>0</formula1>
      <formula2>1</formula2>
    </dataValidation>
    <dataValidation type="decimal" allowBlank="1" showInputMessage="1" showErrorMessage="1" error="Industry Growth Rate is limited to 0.25 to -0.25 in tihs Matrix. " sqref="H153:H157" xr:uid="{00000000-0002-0000-0000-000008000000}">
      <formula1>-0.25</formula1>
      <formula2>0.25</formula2>
    </dataValidation>
    <dataValidation type="decimal" allowBlank="1" showInputMessage="1" showErrorMessage="1" error="Estimated Values Must Be Between 1 and 4" sqref="F172:F176 H172:H176" xr:uid="{00000000-0002-0000-0000-000009000000}">
      <formula1>1</formula1>
      <formula2>4</formula2>
    </dataValidation>
    <dataValidation type="list" allowBlank="1" showInputMessage="1" showErrorMessage="1" error="You may only enter whole numbers -7 to -1" prompt="Negative 7 is worst to Negative 1 is best" sqref="D217:D221 D224:D228" xr:uid="{00000000-0002-0000-0000-00000A000000}">
      <formula1>"-1,-2,-3,-4,-5,-6,-7"</formula1>
    </dataValidation>
    <dataValidation type="list" allowBlank="1" showInputMessage="1" showErrorMessage="1" error="You may only enter whole numbers 1-7" prompt="Positive 1 Worst to Positive 7 Best" sqref="D201:D205 D208:D212" xr:uid="{00000000-0002-0000-0000-00000B000000}">
      <formula1>"1,2,3,4,5,6,7"</formula1>
    </dataValidation>
    <dataValidation type="list" allowBlank="1" showInputMessage="1" showErrorMessage="1" error="Numbers must be between 1 and 7" prompt="Positive 1 Worst to Positive 7 Best" sqref="D236 D245:D246" xr:uid="{00000000-0002-0000-0000-00000C000000}">
      <formula1>"1,2,3,4,5,6,7"</formula1>
    </dataValidation>
    <dataValidation type="list" allowBlank="1" showInputMessage="1" showErrorMessage="1" error="Numbers must be between -1 and -7" prompt="Negative 7 Worst to Negative 1 Best" sqref="D237:D238 D247:D248" xr:uid="{00000000-0002-0000-0000-00000D000000}">
      <formula1>"-7,-6,-5,-4,-3,-2,-1"</formula1>
    </dataValidation>
    <dataValidation type="decimal" allowBlank="1" showInputMessage="1" showErrorMessage="1" error="Numbers can only be between 1 and 9 Check Step 3 for details_x000a_" sqref="E281:E290" xr:uid="{00000000-0002-0000-0000-00000E000000}">
      <formula1>1</formula1>
      <formula2>9</formula2>
    </dataValidation>
    <dataValidation type="list" allowBlank="1" showInputMessage="1" showErrorMessage="1" sqref="D357:D366 F357:F366 F343:F352 D330:D339 F330:F339 D343:D352 D371:D380 D412 F371:F380 F412" xr:uid="{00000000-0002-0000-0000-00000F000000}">
      <formula1>"0,1,2,3,4"</formula1>
    </dataValidation>
    <dataValidation type="list" allowBlank="1" showInputMessage="1" showErrorMessage="1" error="Numbers must be between 1 and 7" prompt="Positive 1 Worst to Positive 7 Best_x000a_" sqref="D235" xr:uid="{00000000-0002-0000-0000-000010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11000000}">
      <formula1>"1,2,3,4,5,6,7,8,9"</formula1>
    </dataValidation>
    <dataValidation type="list" allowBlank="1" showInputMessage="1" showErrorMessage="1" error="Numbers can only be between 1 and 9 Check Step 3 for details_x000a_" prompt="Positive 1 Worst to Positive 9 Best" sqref="F281:F290" xr:uid="{00000000-0002-0000-0000-000012000000}">
      <formula1>"1,2,3,4,5,6,7,8,9"</formula1>
    </dataValidation>
    <dataValidation type="list" allowBlank="1" showInputMessage="1" showErrorMessage="1" error="Values Must be between 1 and 9" prompt="Positive 1 Worst to Positive 9 Best" sqref="D302:D307 F302:F307" xr:uid="{00000000-0002-0000-0000-000013000000}">
      <formula1>"1,2,3,4,5,6,7,8,9"</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90" zoomScaleNormal="90" zoomScalePageLayoutView="90" workbookViewId="0">
      <pane ySplit="1" topLeftCell="A2" activePane="bottomLeft" state="frozen"/>
      <selection pane="bottomLeft" activeCell="E195" sqref="E195"/>
    </sheetView>
  </sheetViews>
  <sheetFormatPr defaultColWidth="8.85546875" defaultRowHeight="15"/>
  <cols>
    <col min="1" max="1" width="4.42578125" style="391" customWidth="1"/>
    <col min="2" max="2" width="8.85546875" style="391"/>
    <col min="3" max="3" width="11" style="391" customWidth="1"/>
    <col min="4" max="4" width="10.42578125" style="391" customWidth="1"/>
    <col min="5" max="5" width="15.140625" style="391" customWidth="1"/>
    <col min="6" max="16384" width="8.85546875" style="391"/>
  </cols>
  <sheetData>
    <row r="1" spans="1:45" ht="58.5" customHeight="1" thickBo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6.25" thickBot="1">
      <c r="A2" s="12"/>
      <c r="B2" s="641" t="s">
        <v>204</v>
      </c>
      <c r="C2" s="642"/>
      <c r="D2" s="642"/>
      <c r="E2" s="642"/>
      <c r="F2" s="642"/>
      <c r="G2" s="642"/>
      <c r="H2" s="642"/>
      <c r="I2" s="642"/>
      <c r="J2" s="642"/>
      <c r="K2" s="642"/>
      <c r="L2" s="642"/>
      <c r="M2" s="642"/>
      <c r="N2" s="643"/>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15.75"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9.5" customHeight="1" thickBot="1">
      <c r="A4" s="257">
        <v>1</v>
      </c>
      <c r="B4" s="676" t="s">
        <v>205</v>
      </c>
      <c r="C4" s="677"/>
      <c r="D4" s="677"/>
      <c r="E4" s="677"/>
      <c r="F4" s="677"/>
      <c r="G4" s="677"/>
      <c r="H4" s="677"/>
      <c r="I4" s="677"/>
      <c r="J4" s="677"/>
      <c r="K4" s="677"/>
      <c r="L4" s="677"/>
      <c r="M4" s="677"/>
      <c r="N4" s="678"/>
      <c r="O4" s="521"/>
      <c r="P4" s="521"/>
      <c r="Q4" s="521"/>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c r="A5" s="521"/>
      <c r="B5" s="521"/>
      <c r="C5" s="521"/>
      <c r="D5" s="521"/>
      <c r="E5" s="521"/>
      <c r="F5" s="521"/>
      <c r="G5" s="521"/>
      <c r="H5" s="521"/>
      <c r="I5" s="521"/>
      <c r="J5" s="521"/>
      <c r="K5" s="521"/>
      <c r="L5" s="521"/>
      <c r="M5" s="521"/>
      <c r="N5" s="521"/>
      <c r="O5" s="521"/>
      <c r="P5" s="521"/>
      <c r="Q5" s="52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c r="A6" s="521"/>
      <c r="B6" s="521"/>
      <c r="C6" s="521"/>
      <c r="D6" s="521"/>
      <c r="E6" s="521"/>
      <c r="F6" s="521"/>
      <c r="G6" s="521"/>
      <c r="H6" s="521"/>
      <c r="I6" s="521"/>
      <c r="J6" s="521"/>
      <c r="K6" s="521"/>
      <c r="L6" s="521"/>
      <c r="M6" s="521"/>
      <c r="N6" s="521"/>
      <c r="O6" s="521"/>
      <c r="P6" s="521"/>
      <c r="Q6" s="521"/>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15.75" thickBot="1">
      <c r="A7" s="521"/>
      <c r="B7" s="521"/>
      <c r="C7" s="521"/>
      <c r="D7" s="521"/>
      <c r="E7" s="521"/>
      <c r="F7" s="521"/>
      <c r="G7" s="521"/>
      <c r="H7" s="521"/>
      <c r="I7" s="521"/>
      <c r="J7" s="521"/>
      <c r="K7" s="521"/>
      <c r="L7" s="521"/>
      <c r="M7" s="521"/>
      <c r="N7" s="521"/>
      <c r="O7" s="521"/>
      <c r="P7" s="521"/>
      <c r="Q7" s="521"/>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15.75" thickBot="1">
      <c r="A8" s="521"/>
      <c r="B8" s="633" t="s">
        <v>206</v>
      </c>
      <c r="C8" s="634"/>
      <c r="D8" s="634"/>
      <c r="E8" s="634"/>
      <c r="F8" s="634"/>
      <c r="G8" s="634"/>
      <c r="H8" s="634"/>
      <c r="I8" s="634"/>
      <c r="J8" s="634"/>
      <c r="K8" s="634"/>
      <c r="L8" s="634"/>
      <c r="M8" s="634"/>
      <c r="N8" s="635"/>
      <c r="O8" s="521"/>
      <c r="P8" s="521"/>
      <c r="Q8" s="521"/>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ht="15.75" thickBot="1">
      <c r="A9" s="521"/>
      <c r="B9" s="521"/>
      <c r="C9" s="521"/>
      <c r="D9" s="521"/>
      <c r="E9" s="521"/>
      <c r="F9" s="521"/>
      <c r="G9" s="521"/>
      <c r="H9" s="521"/>
      <c r="I9" s="521"/>
      <c r="J9" s="521"/>
      <c r="K9" s="521"/>
      <c r="L9" s="521"/>
      <c r="M9" s="521"/>
      <c r="N9" s="521"/>
      <c r="O9" s="521"/>
      <c r="P9" s="521"/>
      <c r="Q9" s="521"/>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ht="24" thickBot="1">
      <c r="A10" s="521"/>
      <c r="B10" s="521"/>
      <c r="C10" s="521"/>
      <c r="D10" s="521"/>
      <c r="E10" s="521"/>
      <c r="F10" s="521"/>
      <c r="G10" s="521"/>
      <c r="H10" s="521"/>
      <c r="I10" s="521"/>
      <c r="J10" s="521"/>
      <c r="K10" s="521"/>
      <c r="L10" s="722" t="s">
        <v>207</v>
      </c>
      <c r="M10" s="723"/>
      <c r="N10" s="723"/>
      <c r="O10" s="723"/>
      <c r="P10" s="723"/>
      <c r="Q10" s="723"/>
      <c r="R10" s="724"/>
      <c r="S10" s="12"/>
      <c r="T10" s="506" t="s">
        <v>208</v>
      </c>
      <c r="U10" s="506"/>
      <c r="V10" s="506"/>
      <c r="W10" s="506"/>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24" customHeight="1" thickBot="1">
      <c r="A11" s="521"/>
      <c r="B11" s="577" t="s">
        <v>209</v>
      </c>
      <c r="C11" s="579"/>
      <c r="D11" s="522"/>
      <c r="E11" s="720">
        <v>42735</v>
      </c>
      <c r="F11" s="721"/>
      <c r="G11" s="535"/>
      <c r="H11" s="720">
        <v>43100</v>
      </c>
      <c r="I11" s="721"/>
      <c r="J11" s="521"/>
      <c r="K11" s="521"/>
      <c r="L11" s="725"/>
      <c r="M11" s="726"/>
      <c r="N11" s="726"/>
      <c r="O11" s="726"/>
      <c r="P11" s="726"/>
      <c r="Q11" s="726"/>
      <c r="R11" s="727"/>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ht="15.75" thickBot="1">
      <c r="A12" s="521"/>
      <c r="B12" s="686"/>
      <c r="C12" s="686"/>
      <c r="D12" s="521"/>
      <c r="E12" s="686"/>
      <c r="F12" s="686"/>
      <c r="G12" s="535"/>
      <c r="H12" s="686"/>
      <c r="I12" s="686"/>
      <c r="J12" s="521"/>
      <c r="K12" s="521"/>
      <c r="L12" s="521"/>
      <c r="M12" s="521"/>
      <c r="N12" s="521"/>
      <c r="O12" s="521"/>
      <c r="P12" s="521"/>
      <c r="Q12" s="52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1:45" ht="15.95" customHeight="1" thickBot="1">
      <c r="A13" s="521"/>
      <c r="B13" s="580" t="s">
        <v>210</v>
      </c>
      <c r="C13" s="581"/>
      <c r="D13" s="521"/>
      <c r="E13" s="673"/>
      <c r="F13" s="674"/>
      <c r="G13" s="475"/>
      <c r="H13" s="673"/>
      <c r="I13" s="674"/>
      <c r="J13" s="521"/>
      <c r="K13" s="521"/>
      <c r="L13" s="521"/>
      <c r="M13" s="521"/>
      <c r="N13" s="521"/>
      <c r="O13" s="521"/>
      <c r="P13" s="521"/>
      <c r="Q13" s="52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5.95" customHeight="1" thickBot="1">
      <c r="A14" s="521"/>
      <c r="B14" s="686"/>
      <c r="C14" s="686"/>
      <c r="D14" s="521"/>
      <c r="E14" s="704"/>
      <c r="F14" s="704"/>
      <c r="G14" s="475"/>
      <c r="H14" s="704"/>
      <c r="I14" s="704"/>
      <c r="J14" s="521"/>
      <c r="K14" s="521"/>
      <c r="L14" s="521"/>
      <c r="M14" s="521"/>
      <c r="N14" s="521"/>
      <c r="O14" s="521"/>
      <c r="P14" s="521"/>
      <c r="Q14" s="52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5" ht="15.95" customHeight="1" thickBot="1">
      <c r="A15" s="521"/>
      <c r="B15" s="580" t="s">
        <v>211</v>
      </c>
      <c r="C15" s="581"/>
      <c r="D15" s="521"/>
      <c r="E15" s="673"/>
      <c r="F15" s="674"/>
      <c r="G15" s="475"/>
      <c r="H15" s="673"/>
      <c r="I15" s="674"/>
      <c r="J15" s="521"/>
      <c r="K15" s="521"/>
      <c r="L15" s="521"/>
      <c r="M15" s="521"/>
      <c r="N15" s="521"/>
      <c r="O15" s="521"/>
      <c r="P15" s="521"/>
      <c r="Q15" s="521"/>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ht="15.95" customHeight="1" thickBot="1">
      <c r="A16" s="521"/>
      <c r="B16" s="686"/>
      <c r="C16" s="686"/>
      <c r="D16" s="521"/>
      <c r="E16" s="704"/>
      <c r="F16" s="704"/>
      <c r="G16" s="475"/>
      <c r="H16" s="704"/>
      <c r="I16" s="704"/>
      <c r="J16" s="521"/>
      <c r="K16" s="521"/>
      <c r="L16" s="521"/>
      <c r="M16" s="521"/>
      <c r="N16" s="521"/>
      <c r="O16" s="521"/>
      <c r="P16" s="521"/>
      <c r="Q16" s="52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1:45" ht="15.95" customHeight="1" thickBot="1">
      <c r="A17" s="521"/>
      <c r="B17" s="580" t="s">
        <v>212</v>
      </c>
      <c r="C17" s="581"/>
      <c r="D17" s="521"/>
      <c r="E17" s="673"/>
      <c r="F17" s="674"/>
      <c r="G17" s="475"/>
      <c r="H17" s="673"/>
      <c r="I17" s="674"/>
      <c r="J17" s="521"/>
      <c r="K17" s="521"/>
      <c r="L17" s="521"/>
      <c r="M17" s="521"/>
      <c r="N17" s="521"/>
      <c r="O17" s="521"/>
      <c r="P17" s="521"/>
      <c r="Q17" s="521"/>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1:45" ht="15.95" customHeight="1" thickBot="1">
      <c r="A18" s="521"/>
      <c r="B18" s="686"/>
      <c r="C18" s="686"/>
      <c r="D18" s="521"/>
      <c r="E18" s="704"/>
      <c r="F18" s="704"/>
      <c r="G18" s="475"/>
      <c r="H18" s="704"/>
      <c r="I18" s="704"/>
      <c r="J18" s="521"/>
      <c r="K18" s="521"/>
      <c r="L18" s="521"/>
      <c r="M18" s="521"/>
      <c r="N18" s="521"/>
      <c r="O18" s="521"/>
      <c r="P18" s="521"/>
      <c r="Q18" s="521"/>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1:45" ht="16.5" customHeight="1" thickBot="1">
      <c r="A19" s="521"/>
      <c r="B19" s="580" t="s">
        <v>213</v>
      </c>
      <c r="C19" s="581"/>
      <c r="D19" s="521"/>
      <c r="E19" s="673"/>
      <c r="F19" s="674"/>
      <c r="G19" s="475"/>
      <c r="H19" s="673"/>
      <c r="I19" s="674"/>
      <c r="J19" s="521"/>
      <c r="K19" s="710" t="s">
        <v>214</v>
      </c>
      <c r="L19" s="711"/>
      <c r="M19" s="711"/>
      <c r="N19" s="711"/>
      <c r="O19" s="711"/>
      <c r="P19" s="711"/>
      <c r="Q19" s="7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1:45" ht="15.95" customHeight="1" thickBot="1">
      <c r="A20" s="521"/>
      <c r="B20" s="686"/>
      <c r="C20" s="686"/>
      <c r="D20" s="521"/>
      <c r="E20" s="704"/>
      <c r="F20" s="704"/>
      <c r="G20" s="475"/>
      <c r="H20" s="704"/>
      <c r="I20" s="704"/>
      <c r="J20" s="521"/>
      <c r="K20" s="256"/>
      <c r="L20" s="256"/>
      <c r="M20" s="256"/>
      <c r="N20" s="256"/>
      <c r="O20" s="256"/>
      <c r="P20" s="256"/>
      <c r="Q20" s="256"/>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row>
    <row r="21" spans="1:45" ht="33.75" customHeight="1" thickBot="1">
      <c r="A21" s="521"/>
      <c r="B21" s="577" t="s">
        <v>215</v>
      </c>
      <c r="C21" s="579"/>
      <c r="D21" s="521"/>
      <c r="E21" s="673"/>
      <c r="F21" s="674"/>
      <c r="G21" s="475"/>
      <c r="H21" s="673"/>
      <c r="I21" s="674"/>
      <c r="J21" s="521"/>
      <c r="K21" s="713" t="s">
        <v>216</v>
      </c>
      <c r="L21" s="714"/>
      <c r="M21" s="714"/>
      <c r="N21" s="714"/>
      <c r="O21" s="714"/>
      <c r="P21" s="714"/>
      <c r="Q21" s="715"/>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row>
    <row r="22" spans="1:45" ht="15.95" customHeight="1" thickBot="1">
      <c r="A22" s="521"/>
      <c r="B22" s="686"/>
      <c r="C22" s="686"/>
      <c r="D22" s="521"/>
      <c r="E22" s="704"/>
      <c r="F22" s="704"/>
      <c r="G22" s="475"/>
      <c r="H22" s="704"/>
      <c r="I22" s="704"/>
      <c r="J22" s="521"/>
      <c r="K22" s="256"/>
      <c r="L22" s="256"/>
      <c r="M22" s="256"/>
      <c r="N22" s="256"/>
      <c r="O22" s="256"/>
      <c r="P22" s="256"/>
      <c r="Q22" s="256"/>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row>
    <row r="23" spans="1:45" ht="15.95" customHeight="1" thickBot="1">
      <c r="A23" s="521"/>
      <c r="B23" s="580" t="s">
        <v>217</v>
      </c>
      <c r="C23" s="581"/>
      <c r="D23" s="521"/>
      <c r="E23" s="673"/>
      <c r="F23" s="674"/>
      <c r="G23" s="475"/>
      <c r="H23" s="673"/>
      <c r="I23" s="674"/>
      <c r="J23" s="521"/>
      <c r="K23" s="710" t="s">
        <v>218</v>
      </c>
      <c r="L23" s="711"/>
      <c r="M23" s="711"/>
      <c r="N23" s="711"/>
      <c r="O23" s="711"/>
      <c r="P23" s="711"/>
      <c r="Q23" s="7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c r="A24" s="521"/>
      <c r="B24" s="534"/>
      <c r="C24" s="534"/>
      <c r="D24" s="521"/>
      <c r="E24" s="521"/>
      <c r="F24" s="521"/>
      <c r="G24" s="521"/>
      <c r="H24" s="521"/>
      <c r="I24" s="521"/>
      <c r="J24" s="521"/>
      <c r="K24" s="521"/>
      <c r="L24" s="521"/>
      <c r="M24" s="521"/>
      <c r="N24" s="521"/>
      <c r="O24" s="521"/>
      <c r="P24" s="521"/>
      <c r="Q24" s="52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row>
    <row r="25" spans="1:45" ht="15.75" thickBot="1">
      <c r="A25" s="521"/>
      <c r="B25" s="534"/>
      <c r="C25" s="534"/>
      <c r="D25" s="521"/>
      <c r="E25" s="521"/>
      <c r="F25" s="521"/>
      <c r="G25" s="521"/>
      <c r="H25" s="521"/>
      <c r="I25" s="521"/>
      <c r="J25" s="521"/>
      <c r="K25" s="521"/>
      <c r="L25" s="521"/>
      <c r="M25" s="521"/>
      <c r="N25" s="521"/>
      <c r="O25" s="521"/>
      <c r="P25" s="521"/>
      <c r="Q25" s="52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5.75" thickBot="1">
      <c r="A26" s="521"/>
      <c r="B26" s="633" t="s">
        <v>219</v>
      </c>
      <c r="C26" s="634"/>
      <c r="D26" s="634"/>
      <c r="E26" s="634"/>
      <c r="F26" s="634"/>
      <c r="G26" s="634"/>
      <c r="H26" s="634"/>
      <c r="I26" s="634"/>
      <c r="J26" s="634"/>
      <c r="K26" s="634"/>
      <c r="L26" s="634"/>
      <c r="M26" s="634"/>
      <c r="N26" s="635"/>
      <c r="O26" s="521"/>
      <c r="P26" s="521"/>
      <c r="Q26" s="52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1:45" ht="15.75" thickBot="1">
      <c r="A27" s="521"/>
      <c r="B27" s="534"/>
      <c r="C27" s="534"/>
      <c r="D27" s="521"/>
      <c r="E27" s="521"/>
      <c r="F27" s="521"/>
      <c r="G27" s="521"/>
      <c r="H27" s="521"/>
      <c r="I27" s="521"/>
      <c r="J27" s="521"/>
      <c r="K27" s="521"/>
      <c r="L27" s="521"/>
      <c r="M27" s="521"/>
      <c r="N27" s="521"/>
      <c r="O27" s="521"/>
      <c r="P27" s="521"/>
      <c r="Q27" s="52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8.75" customHeight="1" thickBot="1">
      <c r="A28" s="535"/>
      <c r="B28" s="705" t="s">
        <v>220</v>
      </c>
      <c r="C28" s="706"/>
      <c r="D28" s="535"/>
      <c r="E28" s="561">
        <f>E11</f>
        <v>42735</v>
      </c>
      <c r="F28" s="716"/>
      <c r="G28" s="535"/>
      <c r="H28" s="561">
        <f>H11</f>
        <v>43100</v>
      </c>
      <c r="I28" s="716"/>
      <c r="J28" s="521"/>
      <c r="K28" s="521"/>
      <c r="L28" s="521"/>
      <c r="M28" s="521"/>
      <c r="N28" s="521"/>
      <c r="O28" s="521"/>
      <c r="P28" s="521"/>
      <c r="Q28" s="52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ht="15.75" thickBot="1">
      <c r="A29" s="535"/>
      <c r="B29" s="535"/>
      <c r="C29" s="535"/>
      <c r="D29" s="535"/>
      <c r="E29" s="535"/>
      <c r="F29" s="535"/>
      <c r="G29" s="535"/>
      <c r="H29" s="535"/>
      <c r="I29" s="535"/>
      <c r="J29" s="521"/>
      <c r="K29" s="521"/>
      <c r="L29" s="521"/>
      <c r="M29" s="521"/>
      <c r="N29" s="521"/>
      <c r="O29" s="521"/>
      <c r="P29" s="521"/>
      <c r="Q29" s="52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5.95" customHeight="1" thickBot="1">
      <c r="A30" s="535"/>
      <c r="B30" s="580" t="s">
        <v>221</v>
      </c>
      <c r="C30" s="581"/>
      <c r="D30" s="535"/>
      <c r="E30" s="673"/>
      <c r="F30" s="674"/>
      <c r="G30" s="475"/>
      <c r="H30" s="673"/>
      <c r="I30" s="674"/>
      <c r="J30" s="521"/>
      <c r="K30" s="521"/>
      <c r="L30" s="521"/>
      <c r="M30" s="521"/>
      <c r="N30" s="521"/>
      <c r="O30" s="521"/>
      <c r="P30" s="521"/>
      <c r="Q30" s="52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row r="31" spans="1:45" ht="15.95" customHeight="1" thickBot="1">
      <c r="A31" s="535"/>
      <c r="B31" s="686"/>
      <c r="C31" s="686"/>
      <c r="D31" s="535"/>
      <c r="E31" s="704"/>
      <c r="F31" s="704"/>
      <c r="G31" s="475"/>
      <c r="H31" s="704"/>
      <c r="I31" s="704"/>
      <c r="J31" s="521"/>
      <c r="K31" s="521"/>
      <c r="L31" s="521"/>
      <c r="M31" s="521"/>
      <c r="N31" s="521"/>
      <c r="O31" s="521"/>
      <c r="P31" s="521"/>
      <c r="Q31" s="521"/>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row r="32" spans="1:45" ht="15.95" customHeight="1" thickBot="1">
      <c r="A32" s="535"/>
      <c r="B32" s="580" t="s">
        <v>222</v>
      </c>
      <c r="C32" s="581"/>
      <c r="D32" s="535"/>
      <c r="E32" s="673"/>
      <c r="F32" s="674"/>
      <c r="G32" s="475"/>
      <c r="H32" s="673"/>
      <c r="I32" s="674"/>
      <c r="J32" s="521"/>
      <c r="K32" s="521"/>
      <c r="L32" s="521"/>
      <c r="M32" s="521"/>
      <c r="N32" s="521"/>
      <c r="O32" s="521"/>
      <c r="P32" s="521"/>
      <c r="Q32" s="52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row>
    <row r="33" spans="1:45" ht="15.95" customHeight="1" thickBot="1">
      <c r="A33" s="535"/>
      <c r="B33" s="686"/>
      <c r="C33" s="686"/>
      <c r="D33" s="535"/>
      <c r="E33" s="704"/>
      <c r="F33" s="704"/>
      <c r="G33" s="475"/>
      <c r="H33" s="704"/>
      <c r="I33" s="704"/>
      <c r="J33" s="521"/>
      <c r="K33" s="521"/>
      <c r="L33" s="521"/>
      <c r="M33" s="521"/>
      <c r="N33" s="521"/>
      <c r="O33" s="521"/>
      <c r="P33" s="521"/>
      <c r="Q33" s="52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row>
    <row r="34" spans="1:45" ht="14.25" customHeight="1" thickBot="1">
      <c r="A34" s="535"/>
      <c r="B34" s="580" t="s">
        <v>223</v>
      </c>
      <c r="C34" s="581"/>
      <c r="D34" s="535"/>
      <c r="E34" s="673"/>
      <c r="F34" s="674"/>
      <c r="G34" s="475"/>
      <c r="H34" s="673"/>
      <c r="I34" s="674"/>
      <c r="J34" s="521"/>
      <c r="K34" s="521"/>
      <c r="L34" s="521"/>
      <c r="M34" s="521"/>
      <c r="N34" s="521"/>
      <c r="O34" s="521"/>
      <c r="P34" s="521"/>
      <c r="Q34" s="52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row>
    <row r="35" spans="1:45" ht="15.95" customHeight="1" thickBot="1">
      <c r="A35" s="535"/>
      <c r="B35" s="686"/>
      <c r="C35" s="686"/>
      <c r="D35" s="535"/>
      <c r="E35" s="704"/>
      <c r="F35" s="704"/>
      <c r="G35" s="475"/>
      <c r="H35" s="704"/>
      <c r="I35" s="704"/>
      <c r="J35" s="521"/>
      <c r="K35" s="521"/>
      <c r="L35" s="521"/>
      <c r="M35" s="521"/>
      <c r="N35" s="521"/>
      <c r="O35" s="521"/>
      <c r="P35" s="521"/>
      <c r="Q35" s="52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row>
    <row r="36" spans="1:45" ht="15.75" customHeight="1" thickBot="1">
      <c r="A36" s="535"/>
      <c r="B36" s="580" t="s">
        <v>224</v>
      </c>
      <c r="C36" s="581"/>
      <c r="D36" s="535"/>
      <c r="E36" s="673"/>
      <c r="F36" s="674"/>
      <c r="G36" s="475"/>
      <c r="H36" s="673"/>
      <c r="I36" s="674"/>
      <c r="J36" s="521"/>
      <c r="K36" s="521"/>
      <c r="L36" s="521"/>
      <c r="M36" s="521"/>
      <c r="N36" s="521"/>
      <c r="O36" s="521"/>
      <c r="P36" s="521"/>
      <c r="Q36" s="52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row>
    <row r="37" spans="1:45" ht="32.25" customHeight="1" thickBot="1">
      <c r="A37" s="535"/>
      <c r="B37" s="686"/>
      <c r="C37" s="686"/>
      <c r="D37" s="535"/>
      <c r="E37" s="708"/>
      <c r="F37" s="708"/>
      <c r="G37" s="532"/>
      <c r="H37" s="708"/>
      <c r="I37" s="708"/>
      <c r="J37" s="521"/>
      <c r="K37" s="521"/>
      <c r="L37" s="521"/>
      <c r="M37" s="521"/>
      <c r="N37" s="521"/>
      <c r="O37" s="521"/>
      <c r="P37" s="521"/>
      <c r="Q37" s="52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row>
    <row r="38" spans="1:45" ht="16.5" customHeight="1" thickBot="1">
      <c r="A38" s="535"/>
      <c r="B38" s="705" t="s">
        <v>225</v>
      </c>
      <c r="C38" s="706"/>
      <c r="D38" s="535"/>
      <c r="E38" s="728"/>
      <c r="F38" s="728"/>
      <c r="G38" s="530"/>
      <c r="H38" s="728"/>
      <c r="I38" s="728"/>
      <c r="J38" s="521"/>
      <c r="K38" s="521"/>
      <c r="L38" s="521"/>
      <c r="M38" s="521"/>
      <c r="N38" s="521"/>
      <c r="O38" s="521"/>
      <c r="P38" s="521"/>
      <c r="Q38" s="52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row>
    <row r="39" spans="1:45" ht="15.75" thickBot="1">
      <c r="A39" s="535"/>
      <c r="B39" s="686"/>
      <c r="C39" s="686"/>
      <c r="D39" s="535"/>
      <c r="E39" s="570"/>
      <c r="F39" s="570"/>
      <c r="G39" s="532"/>
      <c r="H39" s="570"/>
      <c r="I39" s="570"/>
      <c r="J39" s="521"/>
      <c r="K39" s="521"/>
      <c r="L39" s="521"/>
      <c r="M39" s="521"/>
      <c r="N39" s="521"/>
      <c r="O39" s="521"/>
      <c r="P39" s="521"/>
      <c r="Q39" s="52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1:45" ht="35.25" customHeight="1" thickBot="1">
      <c r="A40" s="535"/>
      <c r="B40" s="577" t="s">
        <v>226</v>
      </c>
      <c r="C40" s="579"/>
      <c r="D40" s="535"/>
      <c r="E40" s="673"/>
      <c r="F40" s="674"/>
      <c r="G40" s="475"/>
      <c r="H40" s="673"/>
      <c r="I40" s="674"/>
      <c r="J40" s="521"/>
      <c r="K40" s="521"/>
      <c r="L40" s="521"/>
      <c r="M40" s="521"/>
      <c r="N40" s="521"/>
      <c r="O40" s="521"/>
      <c r="P40" s="521"/>
      <c r="Q40" s="52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row>
    <row r="41" spans="1:45" ht="15.75" thickBot="1">
      <c r="A41" s="535"/>
      <c r="B41" s="686"/>
      <c r="C41" s="686"/>
      <c r="D41" s="535"/>
      <c r="E41" s="704"/>
      <c r="F41" s="704"/>
      <c r="G41" s="475"/>
      <c r="H41" s="704"/>
      <c r="I41" s="704"/>
      <c r="J41" s="521"/>
      <c r="K41" s="521"/>
      <c r="L41" s="521"/>
      <c r="M41" s="521"/>
      <c r="N41" s="521"/>
      <c r="O41" s="521"/>
      <c r="P41" s="521"/>
      <c r="Q41" s="521"/>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row>
    <row r="42" spans="1:45" ht="15.75" thickBot="1">
      <c r="A42" s="535"/>
      <c r="B42" s="580" t="s">
        <v>227</v>
      </c>
      <c r="C42" s="581"/>
      <c r="D42" s="535"/>
      <c r="E42" s="673"/>
      <c r="F42" s="674"/>
      <c r="G42" s="475"/>
      <c r="H42" s="673"/>
      <c r="I42" s="674"/>
      <c r="J42" s="521"/>
      <c r="K42" s="521"/>
      <c r="L42" s="521"/>
      <c r="M42" s="521"/>
      <c r="N42" s="521"/>
      <c r="O42" s="521"/>
      <c r="P42" s="521"/>
      <c r="Q42" s="521"/>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5" ht="15.75" thickBot="1">
      <c r="A43" s="535"/>
      <c r="B43" s="686"/>
      <c r="C43" s="686"/>
      <c r="D43" s="535"/>
      <c r="E43" s="704"/>
      <c r="F43" s="704"/>
      <c r="G43" s="475"/>
      <c r="H43" s="704"/>
      <c r="I43" s="704"/>
      <c r="J43" s="521"/>
      <c r="K43" s="521"/>
      <c r="L43" s="521"/>
      <c r="M43" s="521"/>
      <c r="N43" s="521"/>
      <c r="O43" s="521"/>
      <c r="P43" s="521"/>
      <c r="Q43" s="521"/>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5" ht="15.75" thickBot="1">
      <c r="A44" s="535"/>
      <c r="B44" s="580" t="s">
        <v>228</v>
      </c>
      <c r="C44" s="581"/>
      <c r="D44" s="535"/>
      <c r="E44" s="673"/>
      <c r="F44" s="674"/>
      <c r="G44" s="475"/>
      <c r="H44" s="673"/>
      <c r="I44" s="674"/>
      <c r="J44" s="521"/>
      <c r="K44" s="521"/>
      <c r="L44" s="521"/>
      <c r="M44" s="521"/>
      <c r="N44" s="521"/>
      <c r="O44" s="521"/>
      <c r="P44" s="521"/>
      <c r="Q44" s="521"/>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row>
    <row r="45" spans="1:45" ht="15.75" thickBot="1">
      <c r="A45" s="535"/>
      <c r="B45" s="686"/>
      <c r="C45" s="686"/>
      <c r="D45" s="535"/>
      <c r="E45" s="704"/>
      <c r="F45" s="704"/>
      <c r="G45" s="475"/>
      <c r="H45" s="704"/>
      <c r="I45" s="704"/>
      <c r="J45" s="521"/>
      <c r="K45" s="521"/>
      <c r="L45" s="521"/>
      <c r="M45" s="521"/>
      <c r="N45" s="521"/>
      <c r="O45" s="521"/>
      <c r="P45" s="521"/>
      <c r="Q45" s="521"/>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row>
    <row r="46" spans="1:45" ht="30.75" customHeight="1" thickBot="1">
      <c r="A46" s="535"/>
      <c r="B46" s="577" t="s">
        <v>229</v>
      </c>
      <c r="C46" s="579"/>
      <c r="D46" s="535"/>
      <c r="E46" s="673"/>
      <c r="F46" s="674"/>
      <c r="G46" s="475"/>
      <c r="H46" s="673"/>
      <c r="I46" s="674"/>
      <c r="J46" s="521"/>
      <c r="K46" s="521"/>
      <c r="L46" s="521"/>
      <c r="M46" s="521"/>
      <c r="N46" s="521"/>
      <c r="O46" s="521"/>
      <c r="P46" s="521"/>
      <c r="Q46" s="521"/>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row>
    <row r="47" spans="1:45" ht="33.75" customHeight="1" thickBot="1">
      <c r="A47" s="521"/>
      <c r="B47" s="686"/>
      <c r="C47" s="686"/>
      <c r="D47" s="535"/>
      <c r="E47" s="708"/>
      <c r="F47" s="708"/>
      <c r="G47" s="532"/>
      <c r="H47" s="708"/>
      <c r="I47" s="708"/>
      <c r="J47" s="521"/>
      <c r="K47" s="521"/>
      <c r="L47" s="521"/>
      <c r="M47" s="521"/>
      <c r="N47" s="521"/>
      <c r="O47" s="521"/>
      <c r="P47" s="521"/>
      <c r="Q47" s="521"/>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8" spans="1:45" ht="17.25" customHeight="1" thickBot="1">
      <c r="A48" s="521"/>
      <c r="B48" s="705" t="s">
        <v>230</v>
      </c>
      <c r="C48" s="706"/>
      <c r="D48" s="535"/>
      <c r="E48" s="709"/>
      <c r="F48" s="709"/>
      <c r="G48" s="532"/>
      <c r="H48" s="709"/>
      <c r="I48" s="709"/>
      <c r="J48" s="521"/>
      <c r="K48" s="521"/>
      <c r="L48" s="521"/>
      <c r="M48" s="521"/>
      <c r="N48" s="521"/>
      <c r="O48" s="521"/>
      <c r="P48" s="521"/>
      <c r="Q48" s="521"/>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row>
    <row r="49" spans="1:45" ht="15.75" thickBot="1">
      <c r="A49" s="521"/>
      <c r="B49" s="686"/>
      <c r="C49" s="686"/>
      <c r="D49" s="535"/>
      <c r="E49" s="570"/>
      <c r="F49" s="570"/>
      <c r="G49" s="532"/>
      <c r="H49" s="570"/>
      <c r="I49" s="570"/>
      <c r="J49" s="521"/>
      <c r="K49" s="521"/>
      <c r="L49" s="521"/>
      <c r="M49" s="521"/>
      <c r="N49" s="521"/>
      <c r="O49" s="521"/>
      <c r="P49" s="521"/>
      <c r="Q49" s="521"/>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50" spans="1:45" ht="15.75" thickBot="1">
      <c r="A50" s="521"/>
      <c r="B50" s="580" t="s">
        <v>231</v>
      </c>
      <c r="C50" s="581"/>
      <c r="D50" s="535"/>
      <c r="E50" s="673"/>
      <c r="F50" s="674"/>
      <c r="G50" s="475"/>
      <c r="H50" s="673"/>
      <c r="I50" s="674"/>
      <c r="J50" s="521"/>
      <c r="K50" s="521"/>
      <c r="L50" s="521"/>
      <c r="M50" s="521"/>
      <c r="N50" s="521"/>
      <c r="O50" s="521"/>
      <c r="P50" s="521"/>
      <c r="Q50" s="521"/>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1" spans="1:45" ht="15.75" thickBot="1">
      <c r="A51" s="521"/>
      <c r="B51" s="686"/>
      <c r="C51" s="686"/>
      <c r="D51" s="535"/>
      <c r="E51" s="704"/>
      <c r="F51" s="704"/>
      <c r="G51" s="475"/>
      <c r="H51" s="704"/>
      <c r="I51" s="704"/>
      <c r="J51" s="521"/>
      <c r="K51" s="521"/>
      <c r="L51" s="521"/>
      <c r="M51" s="521"/>
      <c r="N51" s="521"/>
      <c r="O51" s="521"/>
      <c r="P51" s="521"/>
      <c r="Q51" s="521"/>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row>
    <row r="52" spans="1:45" ht="33" customHeight="1" thickBot="1">
      <c r="A52" s="521"/>
      <c r="B52" s="577" t="s">
        <v>232</v>
      </c>
      <c r="C52" s="579"/>
      <c r="D52" s="535"/>
      <c r="E52" s="673"/>
      <c r="F52" s="674"/>
      <c r="G52" s="475"/>
      <c r="H52" s="673"/>
      <c r="I52" s="674"/>
      <c r="J52" s="521"/>
      <c r="K52" s="521"/>
      <c r="L52" s="521"/>
      <c r="M52" s="521"/>
      <c r="N52" s="521"/>
      <c r="O52" s="521"/>
      <c r="P52" s="521"/>
      <c r="Q52" s="521"/>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row>
    <row r="53" spans="1:45" ht="35.25" customHeight="1" thickBot="1">
      <c r="A53" s="521"/>
      <c r="B53" s="707"/>
      <c r="C53" s="707"/>
      <c r="D53" s="535"/>
      <c r="E53" s="708"/>
      <c r="F53" s="708"/>
      <c r="G53" s="532"/>
      <c r="H53" s="708"/>
      <c r="I53" s="708"/>
      <c r="J53" s="521"/>
      <c r="K53" s="521"/>
      <c r="L53" s="521"/>
      <c r="M53" s="521"/>
      <c r="N53" s="521"/>
      <c r="O53" s="521"/>
      <c r="P53" s="521"/>
      <c r="Q53" s="521"/>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row>
    <row r="54" spans="1:45" ht="15.75" thickBot="1">
      <c r="A54" s="521"/>
      <c r="B54" s="705" t="s">
        <v>233</v>
      </c>
      <c r="C54" s="706"/>
      <c r="D54" s="535"/>
      <c r="E54" s="709"/>
      <c r="F54" s="709"/>
      <c r="G54" s="532"/>
      <c r="H54" s="709"/>
      <c r="I54" s="709"/>
      <c r="J54" s="521"/>
      <c r="K54" s="521"/>
      <c r="L54" s="521"/>
      <c r="M54" s="521"/>
      <c r="N54" s="521"/>
      <c r="O54" s="521"/>
      <c r="P54" s="521"/>
      <c r="Q54" s="521"/>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row>
    <row r="55" spans="1:45" ht="15.75" thickBot="1">
      <c r="A55" s="521"/>
      <c r="B55" s="686"/>
      <c r="C55" s="686"/>
      <c r="D55" s="535"/>
      <c r="E55" s="570"/>
      <c r="F55" s="570"/>
      <c r="G55" s="532"/>
      <c r="H55" s="570"/>
      <c r="I55" s="570"/>
      <c r="J55" s="521"/>
      <c r="K55" s="521"/>
      <c r="L55" s="521"/>
      <c r="M55" s="521"/>
      <c r="N55" s="521"/>
      <c r="O55" s="521"/>
      <c r="P55" s="521"/>
      <c r="Q55" s="521"/>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45" ht="15.75" thickBot="1">
      <c r="A56" s="521"/>
      <c r="B56" s="580" t="s">
        <v>234</v>
      </c>
      <c r="C56" s="581"/>
      <c r="D56" s="535"/>
      <c r="E56" s="673"/>
      <c r="F56" s="674"/>
      <c r="G56" s="475"/>
      <c r="H56" s="673"/>
      <c r="I56" s="674"/>
      <c r="J56" s="521"/>
      <c r="K56" s="521"/>
      <c r="L56" s="521"/>
      <c r="M56" s="521"/>
      <c r="N56" s="521"/>
      <c r="O56" s="521"/>
      <c r="P56" s="521"/>
      <c r="Q56" s="521"/>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row>
    <row r="57" spans="1:45" ht="15.75" thickBot="1">
      <c r="A57" s="521"/>
      <c r="B57" s="686"/>
      <c r="C57" s="686"/>
      <c r="D57" s="535"/>
      <c r="E57" s="704"/>
      <c r="F57" s="704"/>
      <c r="G57" s="475"/>
      <c r="H57" s="704"/>
      <c r="I57" s="704"/>
      <c r="J57" s="521"/>
      <c r="K57" s="521"/>
      <c r="L57" s="521"/>
      <c r="M57" s="521"/>
      <c r="N57" s="521"/>
      <c r="O57" s="521"/>
      <c r="P57" s="521"/>
      <c r="Q57" s="521"/>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row>
    <row r="58" spans="1:45" ht="36" customHeight="1" thickBot="1">
      <c r="A58" s="521"/>
      <c r="B58" s="577" t="s">
        <v>235</v>
      </c>
      <c r="C58" s="579"/>
      <c r="D58" s="535"/>
      <c r="E58" s="673"/>
      <c r="F58" s="674"/>
      <c r="G58" s="475"/>
      <c r="H58" s="673"/>
      <c r="I58" s="674"/>
      <c r="J58" s="521"/>
      <c r="K58" s="521"/>
      <c r="L58" s="521"/>
      <c r="M58" s="521"/>
      <c r="N58" s="521"/>
      <c r="O58" s="521"/>
      <c r="P58" s="521"/>
      <c r="Q58" s="521"/>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33.75" customHeight="1" thickBot="1">
      <c r="A59" s="521"/>
      <c r="B59" s="707"/>
      <c r="C59" s="707"/>
      <c r="D59" s="535"/>
      <c r="E59" s="708"/>
      <c r="F59" s="708"/>
      <c r="G59" s="532"/>
      <c r="H59" s="708"/>
      <c r="I59" s="708"/>
      <c r="J59" s="521"/>
      <c r="K59" s="521"/>
      <c r="L59" s="521"/>
      <c r="M59" s="521"/>
      <c r="N59" s="521"/>
      <c r="O59" s="521"/>
      <c r="P59" s="521"/>
      <c r="Q59" s="521"/>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row>
    <row r="60" spans="1:45" ht="15.75" thickBot="1">
      <c r="A60" s="521"/>
      <c r="B60" s="705" t="s">
        <v>236</v>
      </c>
      <c r="C60" s="706"/>
      <c r="D60" s="535"/>
      <c r="E60" s="709"/>
      <c r="F60" s="709"/>
      <c r="G60" s="532"/>
      <c r="H60" s="709"/>
      <c r="I60" s="709"/>
      <c r="J60" s="521"/>
      <c r="K60" s="521"/>
      <c r="L60" s="521"/>
      <c r="M60" s="521"/>
      <c r="N60" s="521"/>
      <c r="O60" s="521"/>
      <c r="P60" s="521"/>
      <c r="Q60" s="521"/>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row>
    <row r="61" spans="1:45" ht="15.75" thickBot="1">
      <c r="A61" s="521"/>
      <c r="B61" s="717"/>
      <c r="C61" s="717"/>
      <c r="D61" s="535"/>
      <c r="E61" s="570"/>
      <c r="F61" s="570"/>
      <c r="G61" s="532"/>
      <c r="H61" s="570"/>
      <c r="I61" s="570"/>
      <c r="J61" s="521"/>
      <c r="K61" s="521"/>
      <c r="L61" s="521"/>
      <c r="M61" s="521"/>
      <c r="N61" s="521"/>
      <c r="O61" s="521"/>
      <c r="P61" s="521"/>
      <c r="Q61" s="521"/>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ht="15.75" customHeight="1" thickBot="1">
      <c r="A62" s="521"/>
      <c r="B62" s="580" t="s">
        <v>237</v>
      </c>
      <c r="C62" s="581"/>
      <c r="D62" s="535"/>
      <c r="E62" s="673"/>
      <c r="F62" s="674"/>
      <c r="G62" s="475"/>
      <c r="H62" s="673"/>
      <c r="I62" s="674"/>
      <c r="J62" s="521"/>
      <c r="K62" s="521"/>
      <c r="L62" s="521"/>
      <c r="M62" s="521"/>
      <c r="N62" s="521"/>
      <c r="O62" s="521"/>
      <c r="P62" s="521"/>
      <c r="Q62" s="521"/>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ht="15.75" thickBot="1">
      <c r="A63" s="521"/>
      <c r="B63" s="686"/>
      <c r="C63" s="686"/>
      <c r="D63" s="535"/>
      <c r="E63" s="704"/>
      <c r="F63" s="704"/>
      <c r="G63" s="475"/>
      <c r="H63" s="704"/>
      <c r="I63" s="704"/>
      <c r="J63" s="521"/>
      <c r="K63" s="521"/>
      <c r="L63" s="521"/>
      <c r="M63" s="521"/>
      <c r="N63" s="521"/>
      <c r="O63" s="521"/>
      <c r="P63" s="521"/>
      <c r="Q63" s="521"/>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5.75" thickBot="1">
      <c r="A64" s="521"/>
      <c r="B64" s="580" t="s">
        <v>238</v>
      </c>
      <c r="C64" s="581"/>
      <c r="D64" s="535"/>
      <c r="E64" s="673"/>
      <c r="F64" s="674"/>
      <c r="G64" s="475"/>
      <c r="H64" s="673"/>
      <c r="I64" s="674"/>
      <c r="J64" s="521"/>
      <c r="K64" s="521"/>
      <c r="L64" s="521"/>
      <c r="M64" s="521"/>
      <c r="N64" s="521"/>
      <c r="O64" s="521"/>
      <c r="P64" s="521"/>
      <c r="Q64" s="521"/>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row>
    <row r="65" spans="1:45" ht="15.75" thickBot="1">
      <c r="A65" s="521"/>
      <c r="B65" s="686"/>
      <c r="C65" s="686"/>
      <c r="D65" s="535"/>
      <c r="E65" s="704"/>
      <c r="F65" s="704"/>
      <c r="G65" s="475"/>
      <c r="H65" s="704"/>
      <c r="I65" s="704"/>
      <c r="J65" s="521"/>
      <c r="K65" s="521"/>
      <c r="L65" s="521"/>
      <c r="M65" s="521"/>
      <c r="N65" s="521"/>
      <c r="O65" s="521"/>
      <c r="P65" s="521"/>
      <c r="Q65" s="521"/>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row>
    <row r="66" spans="1:45" ht="15.75" customHeight="1" thickBot="1">
      <c r="A66" s="521"/>
      <c r="B66" s="580" t="s">
        <v>239</v>
      </c>
      <c r="C66" s="581"/>
      <c r="D66" s="535"/>
      <c r="E66" s="673"/>
      <c r="F66" s="674"/>
      <c r="G66" s="475"/>
      <c r="H66" s="673"/>
      <c r="I66" s="674"/>
      <c r="J66" s="521"/>
      <c r="K66" s="521"/>
      <c r="L66" s="563" t="s">
        <v>240</v>
      </c>
      <c r="M66" s="564"/>
      <c r="N66" s="564"/>
      <c r="O66" s="564"/>
      <c r="P66" s="564"/>
      <c r="Q66" s="565"/>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row>
    <row r="67" spans="1:45" ht="15.75" thickBot="1">
      <c r="A67" s="521"/>
      <c r="B67" s="686"/>
      <c r="C67" s="686"/>
      <c r="D67" s="535"/>
      <c r="E67" s="704"/>
      <c r="F67" s="704"/>
      <c r="G67" s="475"/>
      <c r="H67" s="704"/>
      <c r="I67" s="704"/>
      <c r="J67" s="521"/>
      <c r="K67" s="521"/>
      <c r="L67" s="521"/>
      <c r="M67" s="521"/>
      <c r="N67" s="521"/>
      <c r="O67" s="521"/>
      <c r="P67" s="521"/>
      <c r="Q67" s="521"/>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ht="30" customHeight="1" thickBot="1">
      <c r="A68" s="521"/>
      <c r="B68" s="577" t="s">
        <v>241</v>
      </c>
      <c r="C68" s="579"/>
      <c r="D68" s="535"/>
      <c r="E68" s="673"/>
      <c r="F68" s="674"/>
      <c r="G68" s="475"/>
      <c r="H68" s="673"/>
      <c r="I68" s="674"/>
      <c r="J68" s="521"/>
      <c r="K68" s="521"/>
      <c r="L68" s="521"/>
      <c r="M68" s="521"/>
      <c r="N68" s="521"/>
      <c r="O68" s="521"/>
      <c r="P68" s="521"/>
      <c r="Q68" s="521"/>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1:45">
      <c r="A69" s="521"/>
      <c r="B69" s="521"/>
      <c r="C69" s="521"/>
      <c r="D69" s="521"/>
      <c r="E69" s="521"/>
      <c r="F69" s="521"/>
      <c r="G69" s="521"/>
      <c r="H69" s="521"/>
      <c r="I69" s="521"/>
      <c r="J69" s="521"/>
      <c r="K69" s="521"/>
      <c r="L69" s="521"/>
      <c r="M69" s="521"/>
      <c r="N69" s="521"/>
      <c r="O69" s="521"/>
      <c r="P69" s="521"/>
      <c r="Q69" s="521"/>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row>
    <row r="70" spans="1:45" ht="30.75" customHeight="1" thickBot="1">
      <c r="A70" s="262"/>
      <c r="B70" s="262"/>
      <c r="C70" s="262"/>
      <c r="D70" s="262"/>
      <c r="E70" s="262"/>
      <c r="F70" s="262"/>
      <c r="G70" s="262"/>
      <c r="H70" s="262"/>
      <c r="I70" s="262"/>
      <c r="J70" s="262"/>
      <c r="K70" s="262"/>
      <c r="L70" s="262"/>
      <c r="M70" s="262"/>
      <c r="N70" s="262"/>
      <c r="O70" s="262"/>
      <c r="P70" s="262"/>
      <c r="Q70" s="26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5" ht="29.25" customHeight="1" thickBot="1">
      <c r="A71" s="12"/>
      <c r="B71" s="641" t="s">
        <v>242</v>
      </c>
      <c r="C71" s="642"/>
      <c r="D71" s="642"/>
      <c r="E71" s="642"/>
      <c r="F71" s="642"/>
      <c r="G71" s="642"/>
      <c r="H71" s="642"/>
      <c r="I71" s="642"/>
      <c r="J71" s="642"/>
      <c r="K71" s="642"/>
      <c r="L71" s="642"/>
      <c r="M71" s="642"/>
      <c r="N71" s="643"/>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ht="15.75" thickBo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5" ht="36" customHeight="1" thickBot="1">
      <c r="A73" s="257">
        <v>1</v>
      </c>
      <c r="B73" s="676" t="s">
        <v>243</v>
      </c>
      <c r="C73" s="677"/>
      <c r="D73" s="677"/>
      <c r="E73" s="677"/>
      <c r="F73" s="677"/>
      <c r="G73" s="677"/>
      <c r="H73" s="677"/>
      <c r="I73" s="677"/>
      <c r="J73" s="677"/>
      <c r="K73" s="677"/>
      <c r="L73" s="677"/>
      <c r="M73" s="677"/>
      <c r="N73" s="678"/>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ht="15.75" thickBot="1">
      <c r="A74" s="262"/>
      <c r="B74" s="262"/>
      <c r="C74" s="262"/>
      <c r="D74" s="262"/>
      <c r="E74" s="262"/>
      <c r="F74" s="262"/>
      <c r="G74" s="262"/>
      <c r="H74" s="262"/>
      <c r="I74" s="262"/>
      <c r="J74" s="262"/>
      <c r="K74" s="262"/>
      <c r="L74" s="262"/>
      <c r="M74" s="262"/>
      <c r="N74" s="26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ht="15.75" thickBot="1">
      <c r="A75" s="262"/>
      <c r="B75" s="695" t="s">
        <v>244</v>
      </c>
      <c r="C75" s="696"/>
      <c r="D75" s="696"/>
      <c r="E75" s="696"/>
      <c r="F75" s="697"/>
      <c r="G75" s="521"/>
      <c r="H75" s="521"/>
      <c r="I75" s="521"/>
      <c r="J75" s="521"/>
      <c r="K75" s="521"/>
      <c r="L75" s="521"/>
      <c r="M75" s="521"/>
      <c r="N75" s="521"/>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ht="15.75" thickBot="1">
      <c r="A76" s="262"/>
      <c r="B76" s="521"/>
      <c r="C76" s="521"/>
      <c r="D76" s="521"/>
      <c r="E76" s="521"/>
      <c r="F76" s="521"/>
      <c r="G76" s="521"/>
      <c r="H76" s="521"/>
      <c r="I76" s="521"/>
      <c r="J76" s="521"/>
      <c r="K76" s="521"/>
      <c r="L76" s="521"/>
      <c r="M76" s="521"/>
      <c r="N76" s="521"/>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ht="15.75" thickBot="1">
      <c r="A77" s="262"/>
      <c r="B77" s="580" t="s">
        <v>245</v>
      </c>
      <c r="C77" s="581"/>
      <c r="D77" s="521"/>
      <c r="E77" s="585">
        <f>'Financial Statements'!F44</f>
        <v>0</v>
      </c>
      <c r="F77" s="586"/>
      <c r="G77" s="521"/>
      <c r="H77" s="701" t="s">
        <v>246</v>
      </c>
      <c r="I77" s="702"/>
      <c r="J77" s="702"/>
      <c r="K77" s="702"/>
      <c r="L77" s="702"/>
      <c r="M77" s="702"/>
      <c r="N77" s="703"/>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row r="78" spans="1:45" ht="15.75" thickBot="1">
      <c r="A78" s="262"/>
      <c r="B78" s="686"/>
      <c r="C78" s="686"/>
      <c r="D78" s="521"/>
      <c r="E78" s="687"/>
      <c r="F78" s="687"/>
      <c r="G78" s="521"/>
      <c r="H78" s="388"/>
      <c r="I78" s="388"/>
      <c r="J78" s="388"/>
      <c r="K78" s="388"/>
      <c r="L78" s="388"/>
      <c r="M78" s="388"/>
      <c r="N78" s="388"/>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row>
    <row r="79" spans="1:45" ht="15.75" thickBot="1">
      <c r="A79" s="262"/>
      <c r="B79" s="580" t="s">
        <v>247</v>
      </c>
      <c r="C79" s="581"/>
      <c r="D79" s="521"/>
      <c r="E79" s="585">
        <f>'Financial Statements'!F15</f>
        <v>0</v>
      </c>
      <c r="F79" s="586"/>
      <c r="G79" s="521"/>
      <c r="H79" s="701" t="s">
        <v>246</v>
      </c>
      <c r="I79" s="702"/>
      <c r="J79" s="702"/>
      <c r="K79" s="702"/>
      <c r="L79" s="702"/>
      <c r="M79" s="702"/>
      <c r="N79" s="703"/>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row>
    <row r="80" spans="1:45" ht="15.75" thickBot="1">
      <c r="A80" s="262"/>
      <c r="B80" s="686"/>
      <c r="C80" s="686"/>
      <c r="D80" s="521"/>
      <c r="E80" s="698"/>
      <c r="F80" s="698"/>
      <c r="G80" s="521"/>
      <c r="H80" s="388"/>
      <c r="I80" s="388"/>
      <c r="J80" s="388"/>
      <c r="K80" s="388"/>
      <c r="L80" s="388"/>
      <c r="M80" s="388"/>
      <c r="N80" s="388"/>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row>
    <row r="81" spans="1:45" ht="30" customHeight="1" thickBot="1">
      <c r="A81" s="262"/>
      <c r="B81" s="580" t="s">
        <v>248</v>
      </c>
      <c r="C81" s="581"/>
      <c r="D81" s="521"/>
      <c r="E81" s="718" t="e">
        <f>'Financial Statements'!F15/E83</f>
        <v>#DIV/0!</v>
      </c>
      <c r="F81" s="719"/>
      <c r="G81" s="521"/>
      <c r="H81" s="679" t="s">
        <v>249</v>
      </c>
      <c r="I81" s="680"/>
      <c r="J81" s="680"/>
      <c r="K81" s="680"/>
      <c r="L81" s="680"/>
      <c r="M81" s="680"/>
      <c r="N81" s="681"/>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45" ht="15.75" thickBot="1">
      <c r="A82" s="262"/>
      <c r="B82" s="686"/>
      <c r="C82" s="686"/>
      <c r="D82" s="521"/>
      <c r="E82" s="698"/>
      <c r="F82" s="698"/>
      <c r="G82" s="521"/>
      <c r="H82" s="388"/>
      <c r="I82" s="388"/>
      <c r="J82" s="388"/>
      <c r="K82" s="388"/>
      <c r="L82" s="388"/>
      <c r="M82" s="388"/>
      <c r="N82" s="388"/>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45" ht="33.75" customHeight="1" thickBot="1">
      <c r="A83" s="262"/>
      <c r="B83" s="577" t="s">
        <v>250</v>
      </c>
      <c r="C83" s="579"/>
      <c r="D83" s="521"/>
      <c r="E83" s="692"/>
      <c r="F83" s="693"/>
      <c r="G83" s="521"/>
      <c r="H83" s="679" t="s">
        <v>251</v>
      </c>
      <c r="I83" s="680"/>
      <c r="J83" s="680"/>
      <c r="K83" s="680"/>
      <c r="L83" s="680"/>
      <c r="M83" s="680"/>
      <c r="N83" s="681"/>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row>
    <row r="84" spans="1:45" ht="15.75" thickBot="1">
      <c r="A84" s="262"/>
      <c r="B84" s="686"/>
      <c r="C84" s="686"/>
      <c r="D84" s="521"/>
      <c r="E84" s="698"/>
      <c r="F84" s="698"/>
      <c r="G84" s="521"/>
      <c r="H84" s="388"/>
      <c r="I84" s="388"/>
      <c r="J84" s="388"/>
      <c r="K84" s="388"/>
      <c r="L84" s="388"/>
      <c r="M84" s="388"/>
      <c r="N84" s="388"/>
      <c r="O84" s="12"/>
      <c r="P84" s="12"/>
      <c r="Q84" s="396"/>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ht="31.5" customHeight="1" thickBot="1">
      <c r="A85" s="262"/>
      <c r="B85" s="580" t="s">
        <v>252</v>
      </c>
      <c r="C85" s="581"/>
      <c r="D85" s="521"/>
      <c r="E85" s="699"/>
      <c r="F85" s="700"/>
      <c r="G85" s="521"/>
      <c r="H85" s="679" t="s">
        <v>253</v>
      </c>
      <c r="I85" s="680"/>
      <c r="J85" s="680"/>
      <c r="K85" s="680"/>
      <c r="L85" s="680"/>
      <c r="M85" s="680"/>
      <c r="N85" s="681"/>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ht="15.75" thickBot="1">
      <c r="A86" s="262"/>
      <c r="B86" s="631"/>
      <c r="C86" s="631"/>
      <c r="D86" s="521"/>
      <c r="E86" s="694"/>
      <c r="F86" s="694"/>
      <c r="G86" s="521"/>
      <c r="H86" s="388"/>
      <c r="I86" s="388"/>
      <c r="J86" s="388"/>
      <c r="K86" s="388"/>
      <c r="L86" s="388"/>
      <c r="M86" s="388"/>
      <c r="N86" s="388"/>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row r="87" spans="1:45" ht="32.25" customHeight="1" thickBot="1">
      <c r="A87" s="262"/>
      <c r="B87" s="577" t="s">
        <v>254</v>
      </c>
      <c r="C87" s="579"/>
      <c r="D87" s="521"/>
      <c r="E87" s="585">
        <f>H42+H44</f>
        <v>0</v>
      </c>
      <c r="F87" s="586"/>
      <c r="G87" s="521"/>
      <c r="H87" s="679" t="s">
        <v>246</v>
      </c>
      <c r="I87" s="680"/>
      <c r="J87" s="680"/>
      <c r="K87" s="680"/>
      <c r="L87" s="680"/>
      <c r="M87" s="680"/>
      <c r="N87" s="681"/>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row>
    <row r="88" spans="1:45" ht="20.25" customHeight="1">
      <c r="A88" s="262"/>
      <c r="B88" s="262"/>
      <c r="C88" s="262"/>
      <c r="D88" s="262"/>
      <c r="E88" s="262"/>
      <c r="F88" s="262"/>
      <c r="G88" s="262"/>
      <c r="H88" s="262"/>
      <c r="I88" s="262"/>
      <c r="J88" s="262"/>
      <c r="K88" s="262"/>
      <c r="L88" s="262"/>
      <c r="M88" s="262"/>
      <c r="N88" s="26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c r="A89" s="262"/>
      <c r="B89" s="262"/>
      <c r="C89" s="262"/>
      <c r="D89" s="262"/>
      <c r="E89" s="262"/>
      <c r="F89" s="262"/>
      <c r="G89" s="262"/>
      <c r="H89" s="262"/>
      <c r="I89" s="262"/>
      <c r="J89" s="262"/>
      <c r="K89" s="262"/>
      <c r="L89" s="262"/>
      <c r="M89" s="262"/>
      <c r="N89" s="26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row>
    <row r="90" spans="1:45" ht="15.75" thickBot="1">
      <c r="A90" s="262"/>
      <c r="B90" s="262"/>
      <c r="C90" s="262"/>
      <c r="D90" s="262"/>
      <c r="E90" s="262"/>
      <c r="F90" s="262"/>
      <c r="G90" s="262"/>
      <c r="H90" s="262"/>
      <c r="I90" s="262"/>
      <c r="J90" s="262"/>
      <c r="K90" s="262"/>
      <c r="L90" s="262"/>
      <c r="M90" s="262"/>
      <c r="N90" s="26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row>
    <row r="91" spans="1:45" ht="15.75" thickBot="1">
      <c r="A91" s="262"/>
      <c r="B91" s="695" t="s">
        <v>255</v>
      </c>
      <c r="C91" s="696"/>
      <c r="D91" s="696"/>
      <c r="E91" s="696"/>
      <c r="F91" s="697"/>
      <c r="G91" s="521"/>
      <c r="H91" s="521"/>
      <c r="I91" s="521"/>
      <c r="J91" s="521"/>
      <c r="K91" s="521"/>
      <c r="L91" s="521"/>
      <c r="M91" s="521"/>
      <c r="N91" s="521"/>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row>
    <row r="92" spans="1:45" ht="15.75" thickBot="1">
      <c r="A92" s="262"/>
      <c r="B92" s="521"/>
      <c r="C92" s="521"/>
      <c r="D92" s="521"/>
      <c r="E92" s="521"/>
      <c r="F92" s="521"/>
      <c r="G92" s="521"/>
      <c r="H92" s="521"/>
      <c r="I92" s="521"/>
      <c r="J92" s="521"/>
      <c r="K92" s="521"/>
      <c r="L92" s="521"/>
      <c r="M92" s="521"/>
      <c r="N92" s="521"/>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row>
    <row r="93" spans="1:45" ht="18" customHeight="1" thickBot="1">
      <c r="A93" s="262"/>
      <c r="B93" s="580" t="s">
        <v>245</v>
      </c>
      <c r="C93" s="581"/>
      <c r="D93" s="521"/>
      <c r="E93" s="692"/>
      <c r="F93" s="693"/>
      <c r="G93" s="521"/>
      <c r="H93" s="691"/>
      <c r="I93" s="691"/>
      <c r="J93" s="691"/>
      <c r="K93" s="691"/>
      <c r="L93" s="691"/>
      <c r="M93" s="691"/>
      <c r="N93" s="691"/>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row>
    <row r="94" spans="1:45" ht="15.75" thickBot="1">
      <c r="A94" s="262"/>
      <c r="B94" s="686"/>
      <c r="C94" s="686"/>
      <c r="D94" s="521"/>
      <c r="E94" s="687"/>
      <c r="F94" s="687"/>
      <c r="G94" s="521"/>
      <c r="H94" s="533"/>
      <c r="I94" s="533"/>
      <c r="J94" s="533"/>
      <c r="K94" s="533"/>
      <c r="L94" s="533"/>
      <c r="M94" s="533"/>
      <c r="N94" s="533"/>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row>
    <row r="95" spans="1:45" ht="15.75" thickBot="1">
      <c r="A95" s="262"/>
      <c r="B95" s="580" t="s">
        <v>247</v>
      </c>
      <c r="C95" s="581"/>
      <c r="D95" s="521"/>
      <c r="E95" s="692"/>
      <c r="F95" s="693"/>
      <c r="G95" s="521"/>
      <c r="H95" s="691"/>
      <c r="I95" s="691"/>
      <c r="J95" s="691"/>
      <c r="K95" s="691"/>
      <c r="L95" s="691"/>
      <c r="M95" s="691"/>
      <c r="N95" s="691"/>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row>
    <row r="96" spans="1:45" ht="15.75" customHeight="1" thickBot="1">
      <c r="A96" s="262"/>
      <c r="B96" s="686"/>
      <c r="C96" s="686"/>
      <c r="D96" s="521"/>
      <c r="E96" s="687"/>
      <c r="F96" s="687"/>
      <c r="G96" s="521"/>
      <c r="H96" s="533"/>
      <c r="I96" s="533"/>
      <c r="J96" s="533"/>
      <c r="K96" s="533"/>
      <c r="L96" s="533"/>
      <c r="M96" s="533"/>
      <c r="N96" s="533"/>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row>
    <row r="97" spans="1:45" ht="15.75" thickBot="1">
      <c r="A97" s="262"/>
      <c r="B97" s="580" t="s">
        <v>248</v>
      </c>
      <c r="C97" s="581"/>
      <c r="D97" s="521"/>
      <c r="E97" s="688"/>
      <c r="F97" s="689"/>
      <c r="G97" s="521"/>
      <c r="H97" s="675"/>
      <c r="I97" s="675"/>
      <c r="J97" s="675"/>
      <c r="K97" s="675"/>
      <c r="L97" s="675"/>
      <c r="M97" s="675"/>
      <c r="N97" s="675"/>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row>
    <row r="98" spans="1:45" ht="15.75" customHeight="1" thickBot="1">
      <c r="A98" s="262"/>
      <c r="B98" s="686"/>
      <c r="C98" s="686"/>
      <c r="D98" s="521"/>
      <c r="E98" s="687"/>
      <c r="F98" s="687"/>
      <c r="G98" s="521"/>
      <c r="H98" s="533"/>
      <c r="I98" s="533"/>
      <c r="J98" s="533"/>
      <c r="K98" s="533"/>
      <c r="L98" s="533"/>
      <c r="M98" s="533"/>
      <c r="N98" s="533"/>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row>
    <row r="99" spans="1:45" ht="15.75" thickBot="1">
      <c r="A99" s="262"/>
      <c r="B99" s="577" t="s">
        <v>250</v>
      </c>
      <c r="C99" s="579"/>
      <c r="D99" s="521"/>
      <c r="E99" s="692"/>
      <c r="F99" s="693"/>
      <c r="G99" s="521"/>
      <c r="H99" s="675"/>
      <c r="I99" s="675"/>
      <c r="J99" s="675"/>
      <c r="K99" s="675"/>
      <c r="L99" s="675"/>
      <c r="M99" s="675"/>
      <c r="N99" s="675"/>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row>
    <row r="100" spans="1:45" ht="15.75" thickBot="1">
      <c r="A100" s="262"/>
      <c r="B100" s="686"/>
      <c r="C100" s="686"/>
      <c r="D100" s="521"/>
      <c r="E100" s="687"/>
      <c r="F100" s="687"/>
      <c r="G100" s="521"/>
      <c r="H100" s="533"/>
      <c r="I100" s="533"/>
      <c r="J100" s="533"/>
      <c r="K100" s="533"/>
      <c r="L100" s="533"/>
      <c r="M100" s="533"/>
      <c r="N100" s="533"/>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1:45" ht="15.75" thickBot="1">
      <c r="A101" s="262"/>
      <c r="B101" s="580" t="s">
        <v>252</v>
      </c>
      <c r="C101" s="581"/>
      <c r="D101" s="521"/>
      <c r="E101" s="688"/>
      <c r="F101" s="689"/>
      <c r="G101" s="521"/>
      <c r="H101" s="675"/>
      <c r="I101" s="675"/>
      <c r="J101" s="675"/>
      <c r="K101" s="675"/>
      <c r="L101" s="675"/>
      <c r="M101" s="675"/>
      <c r="N101" s="675"/>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1:45" ht="15.75" thickBot="1">
      <c r="A102" s="262"/>
      <c r="B102" s="631"/>
      <c r="C102" s="631"/>
      <c r="D102" s="521"/>
      <c r="E102" s="690"/>
      <c r="F102" s="690"/>
      <c r="G102" s="521"/>
      <c r="H102" s="533"/>
      <c r="I102" s="533"/>
      <c r="J102" s="533"/>
      <c r="K102" s="533"/>
      <c r="L102" s="533"/>
      <c r="M102" s="533"/>
      <c r="N102" s="533"/>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1:45" ht="33" customHeight="1" thickBot="1">
      <c r="A103" s="262"/>
      <c r="B103" s="577" t="s">
        <v>254</v>
      </c>
      <c r="C103" s="579"/>
      <c r="D103" s="521"/>
      <c r="E103" s="673"/>
      <c r="F103" s="674"/>
      <c r="G103" s="521"/>
      <c r="H103" s="675"/>
      <c r="I103" s="675"/>
      <c r="J103" s="675"/>
      <c r="K103" s="675"/>
      <c r="L103" s="675"/>
      <c r="M103" s="675"/>
      <c r="N103" s="675"/>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1:45">
      <c r="A104" s="262"/>
      <c r="B104" s="262"/>
      <c r="C104" s="262"/>
      <c r="D104" s="262"/>
      <c r="E104" s="262"/>
      <c r="F104" s="262"/>
      <c r="G104" s="262"/>
      <c r="H104" s="262"/>
      <c r="I104" s="262"/>
      <c r="J104" s="262"/>
      <c r="K104" s="262"/>
      <c r="L104" s="262"/>
      <c r="M104" s="262"/>
      <c r="N104" s="26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1:45">
      <c r="A105" s="262"/>
      <c r="B105" s="262"/>
      <c r="C105" s="262"/>
      <c r="D105" s="262"/>
      <c r="E105" s="262"/>
      <c r="F105" s="262"/>
      <c r="G105" s="262"/>
      <c r="H105" s="262"/>
      <c r="I105" s="262"/>
      <c r="J105" s="262"/>
      <c r="K105" s="262"/>
      <c r="L105" s="262"/>
      <c r="M105" s="262"/>
      <c r="N105" s="26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1:45" ht="15.75" thickBot="1">
      <c r="A106" s="262"/>
      <c r="B106" s="262"/>
      <c r="C106" s="262"/>
      <c r="D106" s="262"/>
      <c r="E106" s="262"/>
      <c r="F106" s="262"/>
      <c r="G106" s="262"/>
      <c r="H106" s="262"/>
      <c r="I106" s="262"/>
      <c r="J106" s="262"/>
      <c r="K106" s="262"/>
      <c r="L106" s="262"/>
      <c r="M106" s="262"/>
      <c r="N106" s="26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1:45" ht="26.25" thickBot="1">
      <c r="A107" s="12"/>
      <c r="B107" s="641" t="s">
        <v>256</v>
      </c>
      <c r="C107" s="642"/>
      <c r="D107" s="642"/>
      <c r="E107" s="642"/>
      <c r="F107" s="642"/>
      <c r="G107" s="642"/>
      <c r="H107" s="642"/>
      <c r="I107" s="642"/>
      <c r="J107" s="642"/>
      <c r="K107" s="642"/>
      <c r="L107" s="642"/>
      <c r="M107" s="642"/>
      <c r="N107" s="643"/>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1:45" ht="15.75" thickBo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1:45" ht="24" customHeight="1" thickBot="1">
      <c r="A109" s="257">
        <v>1</v>
      </c>
      <c r="B109" s="676" t="s">
        <v>257</v>
      </c>
      <c r="C109" s="677"/>
      <c r="D109" s="677"/>
      <c r="E109" s="677"/>
      <c r="F109" s="677"/>
      <c r="G109" s="677"/>
      <c r="H109" s="677"/>
      <c r="I109" s="677"/>
      <c r="J109" s="677"/>
      <c r="K109" s="677"/>
      <c r="L109" s="677"/>
      <c r="M109" s="677"/>
      <c r="N109" s="678"/>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1:45" ht="15.75" thickBot="1">
      <c r="A110" s="262"/>
      <c r="B110" s="521"/>
      <c r="C110" s="521"/>
      <c r="D110" s="521"/>
      <c r="E110" s="521"/>
      <c r="F110" s="521"/>
      <c r="G110" s="521"/>
      <c r="H110" s="521"/>
      <c r="I110" s="521"/>
      <c r="J110" s="521"/>
      <c r="K110" s="521"/>
      <c r="L110" s="521"/>
      <c r="M110" s="521"/>
      <c r="N110" s="521"/>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1:45" s="146" customFormat="1" ht="35.25" customHeight="1" thickBot="1">
      <c r="A111" s="257">
        <v>2</v>
      </c>
      <c r="B111" s="682" t="s">
        <v>258</v>
      </c>
      <c r="C111" s="683"/>
      <c r="D111" s="683"/>
      <c r="E111" s="683"/>
      <c r="F111" s="683"/>
      <c r="G111" s="683"/>
      <c r="H111" s="683"/>
      <c r="I111" s="683"/>
      <c r="J111" s="683"/>
      <c r="K111" s="683"/>
      <c r="L111" s="683"/>
      <c r="M111" s="683"/>
      <c r="N111" s="684"/>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row>
    <row r="112" spans="1:45" ht="15.75" thickBot="1">
      <c r="A112" s="262"/>
      <c r="B112" s="521"/>
      <c r="C112" s="521"/>
      <c r="D112" s="521"/>
      <c r="E112" s="521"/>
      <c r="F112" s="521"/>
      <c r="G112" s="521"/>
      <c r="H112" s="521"/>
      <c r="I112" s="521"/>
      <c r="J112" s="521"/>
      <c r="K112" s="521"/>
      <c r="L112" s="521"/>
      <c r="M112" s="521"/>
      <c r="N112" s="521"/>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1:45" ht="15.75" thickBot="1">
      <c r="A113" s="262"/>
      <c r="B113" s="521"/>
      <c r="C113" s="521"/>
      <c r="D113" s="258" t="s">
        <v>259</v>
      </c>
      <c r="E113" s="535"/>
      <c r="F113" s="258" t="s">
        <v>260</v>
      </c>
      <c r="G113" s="535"/>
      <c r="H113" s="258" t="s">
        <v>261</v>
      </c>
      <c r="I113" s="521"/>
      <c r="J113" s="521"/>
      <c r="K113" s="521"/>
      <c r="L113" s="521"/>
      <c r="M113" s="521"/>
      <c r="N113" s="521"/>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1:45" ht="15.75" thickBot="1">
      <c r="A114" s="262"/>
      <c r="B114" s="521"/>
      <c r="C114" s="259"/>
      <c r="D114" s="259"/>
      <c r="E114" s="259"/>
      <c r="F114" s="259"/>
      <c r="G114" s="259"/>
      <c r="H114" s="521"/>
      <c r="I114" s="521"/>
      <c r="J114" s="521"/>
      <c r="K114" s="521"/>
      <c r="L114" s="521"/>
      <c r="M114" s="521"/>
      <c r="N114" s="521"/>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1:45" ht="15.75" thickBot="1">
      <c r="A115" s="262"/>
      <c r="B115" s="260" t="s">
        <v>262</v>
      </c>
      <c r="C115" s="259"/>
      <c r="D115" s="476"/>
      <c r="E115" s="475"/>
      <c r="F115" s="476"/>
      <c r="G115" s="475"/>
      <c r="H115" s="477"/>
      <c r="I115" s="521"/>
      <c r="J115" s="521"/>
      <c r="K115" s="521"/>
      <c r="L115" s="521"/>
      <c r="M115" s="521"/>
      <c r="N115" s="521"/>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1:45" ht="15.75" thickBot="1">
      <c r="A116" s="262"/>
      <c r="B116" s="521"/>
      <c r="C116" s="521"/>
      <c r="D116" s="521"/>
      <c r="E116" s="521"/>
      <c r="F116" s="521"/>
      <c r="G116" s="521"/>
      <c r="H116" s="521"/>
      <c r="I116" s="521"/>
      <c r="J116" s="521"/>
      <c r="K116" s="521"/>
      <c r="L116" s="521"/>
      <c r="M116" s="521"/>
      <c r="N116" s="521"/>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1:45" ht="15.75" thickBot="1">
      <c r="A117" s="262"/>
      <c r="B117" s="520" t="s">
        <v>263</v>
      </c>
      <c r="C117" s="519"/>
      <c r="D117" s="519"/>
      <c r="E117" s="519"/>
      <c r="F117" s="651"/>
      <c r="G117" s="651"/>
      <c r="H117" s="651"/>
      <c r="I117" s="651"/>
      <c r="J117" s="651"/>
      <c r="K117" s="651"/>
      <c r="L117" s="651"/>
      <c r="M117" s="651"/>
      <c r="N117" s="65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1:45" ht="15.75" thickBot="1">
      <c r="A118" s="262"/>
      <c r="B118" s="521"/>
      <c r="C118" s="521"/>
      <c r="D118" s="521"/>
      <c r="E118" s="521"/>
      <c r="F118" s="521"/>
      <c r="G118" s="521"/>
      <c r="H118" s="521"/>
      <c r="I118" s="521"/>
      <c r="J118" s="521"/>
      <c r="K118" s="521"/>
      <c r="L118" s="521"/>
      <c r="M118" s="521"/>
      <c r="N118" s="521"/>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1:45" ht="30.75" customHeight="1" thickBot="1">
      <c r="A119" s="262"/>
      <c r="B119" s="580" t="s">
        <v>264</v>
      </c>
      <c r="C119" s="685"/>
      <c r="D119" s="581"/>
      <c r="E119" s="388"/>
      <c r="F119" s="673"/>
      <c r="G119" s="674"/>
      <c r="H119" s="388"/>
      <c r="I119" s="679" t="s">
        <v>265</v>
      </c>
      <c r="J119" s="680"/>
      <c r="K119" s="680"/>
      <c r="L119" s="680"/>
      <c r="M119" s="680"/>
      <c r="N119" s="681"/>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1:45" ht="15.75" thickBot="1">
      <c r="A120" s="262"/>
      <c r="B120" s="672"/>
      <c r="C120" s="672"/>
      <c r="D120" s="534"/>
      <c r="E120" s="535"/>
      <c r="F120" s="566"/>
      <c r="G120" s="566"/>
      <c r="H120" s="521"/>
      <c r="I120" s="640"/>
      <c r="J120" s="640"/>
      <c r="K120" s="640"/>
      <c r="L120" s="640"/>
      <c r="M120" s="640"/>
      <c r="N120" s="640"/>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1:45" ht="15.75" thickBot="1">
      <c r="A121" s="262"/>
      <c r="B121" s="633" t="s">
        <v>266</v>
      </c>
      <c r="C121" s="634"/>
      <c r="D121" s="635"/>
      <c r="E121" s="535"/>
      <c r="F121" s="668"/>
      <c r="G121" s="669"/>
      <c r="H121" s="521"/>
      <c r="I121" s="650" t="s">
        <v>267</v>
      </c>
      <c r="J121" s="651"/>
      <c r="K121" s="651"/>
      <c r="L121" s="651"/>
      <c r="M121" s="651"/>
      <c r="N121" s="65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1:45" ht="15.75" thickBot="1">
      <c r="A122" s="262"/>
      <c r="B122" s="640"/>
      <c r="C122" s="640"/>
      <c r="D122" s="640"/>
      <c r="E122" s="535"/>
      <c r="F122" s="667"/>
      <c r="G122" s="667"/>
      <c r="H122" s="521"/>
      <c r="I122" s="640"/>
      <c r="J122" s="640"/>
      <c r="K122" s="640"/>
      <c r="L122" s="640"/>
      <c r="M122" s="640"/>
      <c r="N122" s="640"/>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1:45" ht="15.75" thickBot="1">
      <c r="A123" s="262"/>
      <c r="B123" s="633" t="s">
        <v>268</v>
      </c>
      <c r="C123" s="634"/>
      <c r="D123" s="635"/>
      <c r="E123" s="535"/>
      <c r="F123" s="668"/>
      <c r="G123" s="669"/>
      <c r="H123" s="521"/>
      <c r="I123" s="650" t="s">
        <v>267</v>
      </c>
      <c r="J123" s="651"/>
      <c r="K123" s="651"/>
      <c r="L123" s="651"/>
      <c r="M123" s="651"/>
      <c r="N123" s="65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1:45" ht="15.75" thickBot="1">
      <c r="A124" s="262"/>
      <c r="B124" s="640"/>
      <c r="C124" s="640"/>
      <c r="D124" s="640"/>
      <c r="E124" s="535"/>
      <c r="F124" s="566"/>
      <c r="G124" s="566"/>
      <c r="H124" s="521"/>
      <c r="I124" s="640"/>
      <c r="J124" s="640"/>
      <c r="K124" s="640"/>
      <c r="L124" s="640"/>
      <c r="M124" s="640"/>
      <c r="N124" s="640"/>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1:45" ht="15.75" thickBot="1">
      <c r="A125" s="262"/>
      <c r="B125" s="633" t="s">
        <v>269</v>
      </c>
      <c r="C125" s="634"/>
      <c r="D125" s="635"/>
      <c r="E125" s="535"/>
      <c r="F125" s="670">
        <f>E83</f>
        <v>0</v>
      </c>
      <c r="G125" s="671"/>
      <c r="H125" s="521"/>
      <c r="I125" s="650" t="s">
        <v>270</v>
      </c>
      <c r="J125" s="651"/>
      <c r="K125" s="651"/>
      <c r="L125" s="651"/>
      <c r="M125" s="651"/>
      <c r="N125" s="65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45" ht="15.75" thickBot="1">
      <c r="A126" s="262"/>
      <c r="B126" s="640"/>
      <c r="C126" s="640"/>
      <c r="D126" s="640"/>
      <c r="E126" s="535"/>
      <c r="F126" s="666"/>
      <c r="G126" s="666"/>
      <c r="H126" s="521"/>
      <c r="I126" s="640"/>
      <c r="J126" s="640"/>
      <c r="K126" s="640"/>
      <c r="L126" s="640"/>
      <c r="M126" s="640"/>
      <c r="N126" s="640"/>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1:45" ht="15.75" thickBot="1">
      <c r="A127" s="262"/>
      <c r="B127" s="633" t="s">
        <v>271</v>
      </c>
      <c r="C127" s="634"/>
      <c r="D127" s="635"/>
      <c r="E127" s="535"/>
      <c r="F127" s="670" t="e">
        <f>F119/F129</f>
        <v>#DIV/0!</v>
      </c>
      <c r="G127" s="671"/>
      <c r="H127" s="521"/>
      <c r="I127" s="563" t="s">
        <v>272</v>
      </c>
      <c r="J127" s="564"/>
      <c r="K127" s="564"/>
      <c r="L127" s="564"/>
      <c r="M127" s="564"/>
      <c r="N127" s="565"/>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ht="15.75" thickBot="1">
      <c r="A128" s="262"/>
      <c r="B128" s="640"/>
      <c r="C128" s="640"/>
      <c r="D128" s="640"/>
      <c r="E128" s="521"/>
      <c r="F128" s="647"/>
      <c r="G128" s="647"/>
      <c r="H128" s="521"/>
      <c r="I128" s="631"/>
      <c r="J128" s="631"/>
      <c r="K128" s="631"/>
      <c r="L128" s="631"/>
      <c r="M128" s="631"/>
      <c r="N128" s="631"/>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1:45" ht="15.75" thickBot="1">
      <c r="A129" s="262"/>
      <c r="B129" s="633" t="s">
        <v>252</v>
      </c>
      <c r="C129" s="634"/>
      <c r="D129" s="635"/>
      <c r="E129" s="521"/>
      <c r="F129" s="648">
        <f>E85</f>
        <v>0</v>
      </c>
      <c r="G129" s="649"/>
      <c r="H129" s="521"/>
      <c r="I129" s="650" t="s">
        <v>270</v>
      </c>
      <c r="J129" s="651"/>
      <c r="K129" s="651"/>
      <c r="L129" s="651"/>
      <c r="M129" s="651"/>
      <c r="N129" s="65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1:45" ht="15.75" thickBot="1">
      <c r="A130" s="262"/>
      <c r="B130" s="521"/>
      <c r="C130" s="521"/>
      <c r="D130" s="521"/>
      <c r="E130" s="521"/>
      <c r="F130" s="521"/>
      <c r="G130" s="521"/>
      <c r="H130" s="521"/>
      <c r="I130" s="521"/>
      <c r="J130" s="521"/>
      <c r="K130" s="521"/>
      <c r="L130" s="521"/>
      <c r="M130" s="521"/>
      <c r="N130" s="521"/>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1:45" ht="15.75" thickBot="1">
      <c r="A131" s="262"/>
      <c r="B131" s="633" t="s">
        <v>273</v>
      </c>
      <c r="C131" s="634"/>
      <c r="D131" s="634"/>
      <c r="E131" s="634"/>
      <c r="F131" s="634"/>
      <c r="G131" s="634"/>
      <c r="H131" s="634"/>
      <c r="I131" s="634"/>
      <c r="J131" s="634"/>
      <c r="K131" s="634"/>
      <c r="L131" s="634"/>
      <c r="M131" s="634"/>
      <c r="N131" s="635"/>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1:45" ht="15.75" thickBot="1">
      <c r="A132" s="262"/>
      <c r="B132" s="639"/>
      <c r="C132" s="639"/>
      <c r="D132" s="639"/>
      <c r="E132" s="521"/>
      <c r="F132" s="521"/>
      <c r="G132" s="521"/>
      <c r="H132" s="521"/>
      <c r="I132" s="521"/>
      <c r="J132" s="521"/>
      <c r="K132" s="521"/>
      <c r="L132" s="521"/>
      <c r="M132" s="521"/>
      <c r="N132" s="521"/>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1:45" ht="15.75" thickBot="1">
      <c r="A133" s="262"/>
      <c r="B133" s="633" t="s">
        <v>274</v>
      </c>
      <c r="C133" s="634"/>
      <c r="D133" s="635"/>
      <c r="E133" s="521"/>
      <c r="F133" s="645"/>
      <c r="G133" s="646"/>
      <c r="H133" s="521"/>
      <c r="I133" s="650" t="s">
        <v>267</v>
      </c>
      <c r="J133" s="651"/>
      <c r="K133" s="651"/>
      <c r="L133" s="651"/>
      <c r="M133" s="651"/>
      <c r="N133" s="65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1:45" ht="15.75" thickBot="1">
      <c r="A134" s="262"/>
      <c r="B134" s="640"/>
      <c r="C134" s="640"/>
      <c r="D134" s="640"/>
      <c r="E134" s="521"/>
      <c r="F134" s="644"/>
      <c r="G134" s="644"/>
      <c r="H134" s="521"/>
      <c r="I134" s="639"/>
      <c r="J134" s="639"/>
      <c r="K134" s="639"/>
      <c r="L134" s="639"/>
      <c r="M134" s="639"/>
      <c r="N134" s="639"/>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1:45" ht="15.75" thickBot="1">
      <c r="A135" s="262"/>
      <c r="B135" s="633" t="s">
        <v>275</v>
      </c>
      <c r="C135" s="634"/>
      <c r="D135" s="635"/>
      <c r="E135" s="521"/>
      <c r="F135" s="645"/>
      <c r="G135" s="646"/>
      <c r="H135" s="521"/>
      <c r="I135" s="650" t="s">
        <v>267</v>
      </c>
      <c r="J135" s="651"/>
      <c r="K135" s="651"/>
      <c r="L135" s="651"/>
      <c r="M135" s="651"/>
      <c r="N135" s="65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1:45" ht="15.75" thickBot="1">
      <c r="A136" s="262"/>
      <c r="B136" s="647"/>
      <c r="C136" s="647"/>
      <c r="D136" s="647"/>
      <c r="E136" s="521"/>
      <c r="F136" s="390"/>
      <c r="G136" s="390"/>
      <c r="H136" s="521"/>
      <c r="I136" s="639"/>
      <c r="J136" s="639"/>
      <c r="K136" s="639"/>
      <c r="L136" s="639"/>
      <c r="M136" s="639"/>
      <c r="N136" s="639"/>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ht="15.75" thickBot="1">
      <c r="A137" s="262"/>
      <c r="B137" s="633" t="s">
        <v>276</v>
      </c>
      <c r="C137" s="634"/>
      <c r="D137" s="635"/>
      <c r="E137" s="521"/>
      <c r="F137" s="653">
        <f>F133+F135</f>
        <v>0</v>
      </c>
      <c r="G137" s="654"/>
      <c r="H137" s="521"/>
      <c r="I137" s="650" t="s">
        <v>277</v>
      </c>
      <c r="J137" s="651"/>
      <c r="K137" s="651"/>
      <c r="L137" s="651"/>
      <c r="M137" s="651"/>
      <c r="N137" s="65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1:45" ht="15.75" thickBo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1:45" ht="26.25" thickBot="1">
      <c r="A139" s="12"/>
      <c r="B139" s="641" t="s">
        <v>278</v>
      </c>
      <c r="C139" s="642"/>
      <c r="D139" s="642"/>
      <c r="E139" s="642"/>
      <c r="F139" s="642"/>
      <c r="G139" s="642"/>
      <c r="H139" s="642"/>
      <c r="I139" s="642"/>
      <c r="J139" s="642"/>
      <c r="K139" s="642"/>
      <c r="L139" s="642"/>
      <c r="M139" s="642"/>
      <c r="N139" s="643"/>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1:45" ht="15.75" thickBo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1:45" ht="33" customHeight="1" thickBot="1">
      <c r="A141" s="257">
        <v>1</v>
      </c>
      <c r="B141" s="655" t="s">
        <v>279</v>
      </c>
      <c r="C141" s="656"/>
      <c r="D141" s="656"/>
      <c r="E141" s="656"/>
      <c r="F141" s="656"/>
      <c r="G141" s="656"/>
      <c r="H141" s="656"/>
      <c r="I141" s="656"/>
      <c r="J141" s="656"/>
      <c r="K141" s="656"/>
      <c r="L141" s="656"/>
      <c r="M141" s="656"/>
      <c r="N141" s="657"/>
      <c r="O141" s="521"/>
      <c r="P141" s="521"/>
      <c r="Q141" s="521"/>
      <c r="R141" s="521"/>
      <c r="S141" s="521"/>
      <c r="T141" s="521"/>
      <c r="U141" s="521"/>
      <c r="V141" s="521"/>
      <c r="W141" s="521"/>
      <c r="X141" s="19"/>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1:45" ht="29.25" customHeight="1" thickBot="1">
      <c r="A142" s="262"/>
      <c r="B142" s="521"/>
      <c r="C142" s="521"/>
      <c r="D142" s="521"/>
      <c r="E142" s="521"/>
      <c r="F142" s="521"/>
      <c r="G142" s="521"/>
      <c r="H142" s="521"/>
      <c r="I142" s="521"/>
      <c r="J142" s="521"/>
      <c r="K142" s="521"/>
      <c r="L142" s="521"/>
      <c r="M142" s="521"/>
      <c r="N142" s="521"/>
      <c r="O142" s="521"/>
      <c r="P142" s="521"/>
      <c r="Q142" s="521"/>
      <c r="R142" s="521"/>
      <c r="S142" s="521"/>
      <c r="T142" s="521"/>
      <c r="U142" s="521"/>
      <c r="V142" s="521"/>
      <c r="W142" s="521"/>
      <c r="X142" s="19"/>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1:45" ht="50.25" customHeight="1" thickBot="1">
      <c r="A143" s="257">
        <v>2</v>
      </c>
      <c r="B143" s="658" t="s">
        <v>280</v>
      </c>
      <c r="C143" s="659"/>
      <c r="D143" s="659"/>
      <c r="E143" s="659"/>
      <c r="F143" s="659"/>
      <c r="G143" s="659"/>
      <c r="H143" s="659"/>
      <c r="I143" s="659"/>
      <c r="J143" s="659"/>
      <c r="K143" s="659"/>
      <c r="L143" s="659"/>
      <c r="M143" s="659"/>
      <c r="N143" s="660"/>
      <c r="O143" s="521"/>
      <c r="P143" s="521"/>
      <c r="Q143" s="521"/>
      <c r="R143" s="521"/>
      <c r="S143" s="521"/>
      <c r="T143" s="521"/>
      <c r="U143" s="521"/>
      <c r="V143" s="521"/>
      <c r="W143" s="521"/>
      <c r="X143" s="19"/>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1:45" ht="16.5" thickBot="1">
      <c r="A144" s="262"/>
      <c r="B144" s="521"/>
      <c r="C144" s="521"/>
      <c r="D144" s="521"/>
      <c r="E144" s="521"/>
      <c r="F144" s="521"/>
      <c r="G144" s="521"/>
      <c r="H144" s="521"/>
      <c r="I144" s="521"/>
      <c r="J144" s="521"/>
      <c r="K144" s="521"/>
      <c r="L144" s="521"/>
      <c r="M144" s="521"/>
      <c r="N144" s="521"/>
      <c r="O144" s="521"/>
      <c r="P144" s="521"/>
      <c r="Q144" s="521"/>
      <c r="R144" s="521"/>
      <c r="S144" s="521"/>
      <c r="T144" s="521"/>
      <c r="U144" s="521"/>
      <c r="V144" s="521"/>
      <c r="W144" s="521"/>
      <c r="X144" s="19"/>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1:45" ht="33" customHeight="1" thickBot="1">
      <c r="A145" s="257">
        <v>3</v>
      </c>
      <c r="B145" s="661" t="s">
        <v>281</v>
      </c>
      <c r="C145" s="662"/>
      <c r="D145" s="662"/>
      <c r="E145" s="662"/>
      <c r="F145" s="662"/>
      <c r="G145" s="662"/>
      <c r="H145" s="662"/>
      <c r="I145" s="662"/>
      <c r="J145" s="662"/>
      <c r="K145" s="662"/>
      <c r="L145" s="662"/>
      <c r="M145" s="662"/>
      <c r="N145" s="663"/>
      <c r="O145" s="521"/>
      <c r="P145" s="521"/>
      <c r="Q145" s="521"/>
      <c r="R145" s="521"/>
      <c r="S145" s="521"/>
      <c r="T145" s="521"/>
      <c r="U145" s="521"/>
      <c r="V145" s="521"/>
      <c r="W145" s="521"/>
      <c r="X145" s="19"/>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1:45" ht="16.5" thickBot="1">
      <c r="A146" s="262"/>
      <c r="B146" s="601"/>
      <c r="C146" s="601"/>
      <c r="D146" s="601"/>
      <c r="E146" s="601"/>
      <c r="F146" s="601"/>
      <c r="G146" s="601"/>
      <c r="H146" s="601"/>
      <c r="I146" s="601"/>
      <c r="J146" s="601"/>
      <c r="K146" s="601"/>
      <c r="L146" s="601"/>
      <c r="M146" s="601"/>
      <c r="N146" s="601"/>
      <c r="O146" s="521"/>
      <c r="P146" s="521"/>
      <c r="Q146" s="521"/>
      <c r="R146" s="521"/>
      <c r="S146" s="521"/>
      <c r="T146" s="521"/>
      <c r="U146" s="521"/>
      <c r="V146" s="521"/>
      <c r="W146" s="521"/>
      <c r="X146" s="19"/>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1:45" ht="62.25" customHeight="1" thickBot="1">
      <c r="A147" s="262"/>
      <c r="B147" s="577" t="s">
        <v>282</v>
      </c>
      <c r="C147" s="579"/>
      <c r="D147" s="521"/>
      <c r="E147" s="624"/>
      <c r="F147" s="625"/>
      <c r="G147" s="521"/>
      <c r="H147" s="613" t="s">
        <v>283</v>
      </c>
      <c r="I147" s="614"/>
      <c r="J147" s="614"/>
      <c r="K147" s="614"/>
      <c r="L147" s="614"/>
      <c r="M147" s="614"/>
      <c r="N147" s="615"/>
      <c r="O147" s="521"/>
      <c r="P147" s="588" t="s">
        <v>284</v>
      </c>
      <c r="Q147" s="589"/>
      <c r="R147" s="589"/>
      <c r="S147" s="589"/>
      <c r="T147" s="589"/>
      <c r="U147" s="589"/>
      <c r="V147" s="589"/>
      <c r="W147" s="590"/>
      <c r="X147" s="19"/>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1:45" ht="15.75">
      <c r="A148" s="262"/>
      <c r="B148" s="521"/>
      <c r="C148" s="521"/>
      <c r="D148" s="521"/>
      <c r="E148" s="521"/>
      <c r="F148" s="521"/>
      <c r="G148" s="521"/>
      <c r="H148" s="521"/>
      <c r="I148" s="521"/>
      <c r="J148" s="521"/>
      <c r="K148" s="521"/>
      <c r="L148" s="521"/>
      <c r="M148" s="521"/>
      <c r="N148" s="521"/>
      <c r="O148" s="521"/>
      <c r="P148" s="591"/>
      <c r="Q148" s="592"/>
      <c r="R148" s="592"/>
      <c r="S148" s="592"/>
      <c r="T148" s="592"/>
      <c r="U148" s="592"/>
      <c r="V148" s="592"/>
      <c r="W148" s="593"/>
      <c r="X148" s="19"/>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1:45" ht="16.5" thickBot="1">
      <c r="A149" s="262"/>
      <c r="B149" s="521"/>
      <c r="C149" s="521"/>
      <c r="D149" s="521"/>
      <c r="E149" s="521"/>
      <c r="F149" s="521"/>
      <c r="G149" s="521"/>
      <c r="H149" s="521"/>
      <c r="I149" s="521"/>
      <c r="J149" s="521"/>
      <c r="K149" s="521"/>
      <c r="L149" s="521"/>
      <c r="M149" s="521"/>
      <c r="N149" s="521"/>
      <c r="O149" s="521"/>
      <c r="P149" s="591"/>
      <c r="Q149" s="592"/>
      <c r="R149" s="592"/>
      <c r="S149" s="592"/>
      <c r="T149" s="592"/>
      <c r="U149" s="592"/>
      <c r="V149" s="592"/>
      <c r="W149" s="593"/>
      <c r="X149" s="19"/>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ht="16.5" thickBot="1">
      <c r="A150" s="262"/>
      <c r="B150" s="521"/>
      <c r="C150" s="521"/>
      <c r="D150" s="521"/>
      <c r="E150" s="521"/>
      <c r="F150" s="521"/>
      <c r="G150" s="633" t="s">
        <v>285</v>
      </c>
      <c r="H150" s="634"/>
      <c r="I150" s="634"/>
      <c r="J150" s="634"/>
      <c r="K150" s="634"/>
      <c r="L150" s="634"/>
      <c r="M150" s="634"/>
      <c r="N150" s="635"/>
      <c r="O150" s="521"/>
      <c r="P150" s="594"/>
      <c r="Q150" s="595"/>
      <c r="R150" s="595"/>
      <c r="S150" s="595"/>
      <c r="T150" s="595"/>
      <c r="U150" s="595"/>
      <c r="V150" s="595"/>
      <c r="W150" s="596"/>
      <c r="X150" s="19"/>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ht="45.75" thickBot="1">
      <c r="A151" s="262"/>
      <c r="B151" s="664" t="s">
        <v>286</v>
      </c>
      <c r="C151" s="665"/>
      <c r="D151" s="521"/>
      <c r="E151" s="263" t="s">
        <v>287</v>
      </c>
      <c r="F151" s="521"/>
      <c r="G151" s="521"/>
      <c r="H151" s="521"/>
      <c r="I151" s="521"/>
      <c r="J151" s="521"/>
      <c r="K151" s="521"/>
      <c r="L151" s="521"/>
      <c r="M151" s="521"/>
      <c r="N151" s="521"/>
      <c r="O151" s="521"/>
      <c r="P151" s="521"/>
      <c r="Q151" s="521"/>
      <c r="R151" s="521"/>
      <c r="S151" s="521"/>
      <c r="T151" s="521"/>
      <c r="U151" s="521"/>
      <c r="V151" s="521"/>
      <c r="W151" s="521"/>
      <c r="X151" s="19"/>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ht="38.25" customHeight="1" thickBot="1">
      <c r="A152" s="262"/>
      <c r="B152" s="521"/>
      <c r="C152" s="521"/>
      <c r="D152" s="521"/>
      <c r="E152" s="521"/>
      <c r="F152" s="264"/>
      <c r="G152" s="619">
        <v>43465</v>
      </c>
      <c r="H152" s="620"/>
      <c r="I152" s="382"/>
      <c r="J152" s="619">
        <v>43830</v>
      </c>
      <c r="K152" s="620"/>
      <c r="L152" s="382"/>
      <c r="M152" s="619">
        <v>44196</v>
      </c>
      <c r="N152" s="620"/>
      <c r="O152" s="521"/>
      <c r="P152" s="602" t="s">
        <v>288</v>
      </c>
      <c r="Q152" s="603"/>
      <c r="R152" s="603"/>
      <c r="S152" s="603"/>
      <c r="T152" s="603"/>
      <c r="U152" s="603"/>
      <c r="V152" s="603"/>
      <c r="W152" s="604"/>
      <c r="X152" s="19"/>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16.5" thickBot="1">
      <c r="A153" s="262"/>
      <c r="B153" s="521"/>
      <c r="C153" s="521"/>
      <c r="D153" s="521"/>
      <c r="E153" s="521"/>
      <c r="F153" s="521"/>
      <c r="G153" s="638"/>
      <c r="H153" s="638"/>
      <c r="I153" s="521"/>
      <c r="J153" s="638"/>
      <c r="K153" s="638"/>
      <c r="L153" s="521"/>
      <c r="M153" s="638"/>
      <c r="N153" s="638"/>
      <c r="O153" s="521"/>
      <c r="P153" s="605"/>
      <c r="Q153" s="605"/>
      <c r="R153" s="605"/>
      <c r="S153" s="605"/>
      <c r="T153" s="605"/>
      <c r="U153" s="605"/>
      <c r="V153" s="605"/>
      <c r="W153" s="605"/>
      <c r="X153" s="19"/>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49.5" customHeight="1" thickBot="1">
      <c r="A154" s="262"/>
      <c r="B154" s="629" t="s">
        <v>289</v>
      </c>
      <c r="C154" s="630"/>
      <c r="D154" s="147"/>
      <c r="E154" s="485" t="e">
        <f>('Financial Statements'!F6-'Financial Statements'!E6)/'Financial Statements'!E6</f>
        <v>#DIV/0!</v>
      </c>
      <c r="F154" s="535"/>
      <c r="G154" s="617"/>
      <c r="H154" s="618"/>
      <c r="I154" s="265"/>
      <c r="J154" s="599"/>
      <c r="K154" s="600"/>
      <c r="L154" s="265"/>
      <c r="M154" s="599"/>
      <c r="N154" s="600"/>
      <c r="O154" s="521"/>
      <c r="P154" s="602" t="s">
        <v>290</v>
      </c>
      <c r="Q154" s="603"/>
      <c r="R154" s="603"/>
      <c r="S154" s="603"/>
      <c r="T154" s="603"/>
      <c r="U154" s="603"/>
      <c r="V154" s="603"/>
      <c r="W154" s="604"/>
      <c r="X154" s="19"/>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16.5" thickBot="1">
      <c r="A155" s="262"/>
      <c r="B155" s="628"/>
      <c r="C155" s="628"/>
      <c r="D155" s="522"/>
      <c r="E155" s="486"/>
      <c r="F155" s="535"/>
      <c r="G155" s="616"/>
      <c r="H155" s="616"/>
      <c r="I155" s="265"/>
      <c r="J155" s="616"/>
      <c r="K155" s="616"/>
      <c r="L155" s="265"/>
      <c r="M155" s="616"/>
      <c r="N155" s="616"/>
      <c r="O155" s="521"/>
      <c r="P155" s="605"/>
      <c r="Q155" s="605"/>
      <c r="R155" s="605"/>
      <c r="S155" s="605"/>
      <c r="T155" s="605"/>
      <c r="U155" s="605"/>
      <c r="V155" s="605"/>
      <c r="W155" s="605"/>
      <c r="X155" s="19"/>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46.5" customHeight="1" thickBot="1">
      <c r="A156" s="262"/>
      <c r="B156" s="580" t="s">
        <v>211</v>
      </c>
      <c r="C156" s="581"/>
      <c r="D156" s="522"/>
      <c r="E156" s="485" t="e">
        <f>'Financial Statements'!$F7/'Financial Statements'!F6</f>
        <v>#DIV/0!</v>
      </c>
      <c r="F156" s="535"/>
      <c r="G156" s="617"/>
      <c r="H156" s="618"/>
      <c r="I156" s="265"/>
      <c r="J156" s="599"/>
      <c r="K156" s="600"/>
      <c r="L156" s="265"/>
      <c r="M156" s="599"/>
      <c r="N156" s="600"/>
      <c r="O156" s="521"/>
      <c r="P156" s="602" t="s">
        <v>291</v>
      </c>
      <c r="Q156" s="603"/>
      <c r="R156" s="603"/>
      <c r="S156" s="603"/>
      <c r="T156" s="603"/>
      <c r="U156" s="603"/>
      <c r="V156" s="603"/>
      <c r="W156" s="604"/>
      <c r="X156" s="19"/>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16.5" thickBot="1">
      <c r="A157" s="262"/>
      <c r="B157" s="628"/>
      <c r="C157" s="628"/>
      <c r="D157" s="522"/>
      <c r="E157" s="486"/>
      <c r="F157" s="535"/>
      <c r="G157" s="616"/>
      <c r="H157" s="616"/>
      <c r="I157" s="265"/>
      <c r="J157" s="616"/>
      <c r="K157" s="616"/>
      <c r="L157" s="265"/>
      <c r="M157" s="616"/>
      <c r="N157" s="616"/>
      <c r="O157" s="521"/>
      <c r="P157" s="605"/>
      <c r="Q157" s="605"/>
      <c r="R157" s="605"/>
      <c r="S157" s="605"/>
      <c r="T157" s="605"/>
      <c r="U157" s="605"/>
      <c r="V157" s="605"/>
      <c r="W157" s="605"/>
      <c r="X157" s="19"/>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46.5" customHeight="1" thickBot="1">
      <c r="A158" s="262"/>
      <c r="B158" s="580" t="s">
        <v>292</v>
      </c>
      <c r="C158" s="581"/>
      <c r="D158" s="522"/>
      <c r="E158" s="485" t="e">
        <f>'Financial Statements'!$F9/'Financial Statements'!F6</f>
        <v>#DIV/0!</v>
      </c>
      <c r="F158" s="535"/>
      <c r="G158" s="617"/>
      <c r="H158" s="618"/>
      <c r="I158" s="265"/>
      <c r="J158" s="599"/>
      <c r="K158" s="600"/>
      <c r="L158" s="265"/>
      <c r="M158" s="599"/>
      <c r="N158" s="600"/>
      <c r="O158" s="521"/>
      <c r="P158" s="602" t="s">
        <v>293</v>
      </c>
      <c r="Q158" s="603"/>
      <c r="R158" s="603"/>
      <c r="S158" s="603"/>
      <c r="T158" s="603"/>
      <c r="U158" s="603"/>
      <c r="V158" s="603"/>
      <c r="W158" s="604"/>
      <c r="X158" s="19"/>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16.5" thickBot="1">
      <c r="A159" s="262"/>
      <c r="B159" s="628"/>
      <c r="C159" s="628"/>
      <c r="D159" s="522"/>
      <c r="E159" s="486"/>
      <c r="F159" s="535"/>
      <c r="G159" s="616"/>
      <c r="H159" s="616"/>
      <c r="I159" s="265"/>
      <c r="J159" s="616"/>
      <c r="K159" s="616"/>
      <c r="L159" s="265"/>
      <c r="M159" s="616"/>
      <c r="N159" s="616"/>
      <c r="O159" s="521"/>
      <c r="P159" s="605"/>
      <c r="Q159" s="605"/>
      <c r="R159" s="605"/>
      <c r="S159" s="605"/>
      <c r="T159" s="605"/>
      <c r="U159" s="605"/>
      <c r="V159" s="605"/>
      <c r="W159" s="605"/>
      <c r="X159" s="19"/>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ht="114" customHeight="1" thickBot="1">
      <c r="A160" s="262"/>
      <c r="B160" s="580" t="s">
        <v>213</v>
      </c>
      <c r="C160" s="581"/>
      <c r="D160" s="522"/>
      <c r="E160" s="487">
        <f>'Financial Statements'!$F11</f>
        <v>0</v>
      </c>
      <c r="F160" s="535"/>
      <c r="G160" s="597"/>
      <c r="H160" s="598"/>
      <c r="I160" s="507"/>
      <c r="J160" s="597"/>
      <c r="K160" s="598"/>
      <c r="L160" s="389"/>
      <c r="M160" s="597"/>
      <c r="N160" s="598"/>
      <c r="O160" s="521"/>
      <c r="P160" s="679" t="s">
        <v>294</v>
      </c>
      <c r="Q160" s="680"/>
      <c r="R160" s="680"/>
      <c r="S160" s="680"/>
      <c r="T160" s="680"/>
      <c r="U160" s="680"/>
      <c r="V160" s="680"/>
      <c r="W160" s="681"/>
      <c r="X160" s="19"/>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16.5" thickBot="1">
      <c r="A161" s="262"/>
      <c r="B161" s="628"/>
      <c r="C161" s="628"/>
      <c r="D161" s="522"/>
      <c r="E161" s="478"/>
      <c r="F161" s="535"/>
      <c r="G161" s="616"/>
      <c r="H161" s="616"/>
      <c r="I161" s="265"/>
      <c r="J161" s="616"/>
      <c r="K161" s="616"/>
      <c r="L161" s="265"/>
      <c r="M161" s="616"/>
      <c r="N161" s="616"/>
      <c r="O161" s="521"/>
      <c r="P161" s="601"/>
      <c r="Q161" s="601"/>
      <c r="R161" s="601"/>
      <c r="S161" s="601"/>
      <c r="T161" s="601"/>
      <c r="U161" s="601"/>
      <c r="V161" s="601"/>
      <c r="W161" s="601"/>
      <c r="X161" s="19"/>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46.5" customHeight="1" thickBot="1">
      <c r="A162" s="262"/>
      <c r="B162" s="580" t="s">
        <v>217</v>
      </c>
      <c r="C162" s="581"/>
      <c r="D162" s="522"/>
      <c r="E162" s="485" t="e">
        <f>'Financial Statements'!$F13/'Financial Statements'!F12</f>
        <v>#DIV/0!</v>
      </c>
      <c r="F162" s="535"/>
      <c r="G162" s="617"/>
      <c r="H162" s="618"/>
      <c r="I162" s="265"/>
      <c r="J162" s="599"/>
      <c r="K162" s="600"/>
      <c r="L162" s="265"/>
      <c r="M162" s="599"/>
      <c r="N162" s="600"/>
      <c r="O162" s="521"/>
      <c r="P162" s="602" t="s">
        <v>295</v>
      </c>
      <c r="Q162" s="603"/>
      <c r="R162" s="603"/>
      <c r="S162" s="603"/>
      <c r="T162" s="603"/>
      <c r="U162" s="603"/>
      <c r="V162" s="603"/>
      <c r="W162" s="604"/>
      <c r="X162" s="19"/>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16.5" thickBot="1">
      <c r="A163" s="262"/>
      <c r="B163" s="628"/>
      <c r="C163" s="628"/>
      <c r="D163" s="522"/>
      <c r="E163" s="266"/>
      <c r="F163" s="535"/>
      <c r="G163" s="616"/>
      <c r="H163" s="616"/>
      <c r="I163" s="265"/>
      <c r="J163" s="616"/>
      <c r="K163" s="616"/>
      <c r="L163" s="265"/>
      <c r="M163" s="616"/>
      <c r="N163" s="616"/>
      <c r="O163" s="521"/>
      <c r="P163" s="605"/>
      <c r="Q163" s="605"/>
      <c r="R163" s="605"/>
      <c r="S163" s="605"/>
      <c r="T163" s="605"/>
      <c r="U163" s="605"/>
      <c r="V163" s="605"/>
      <c r="W163" s="605"/>
      <c r="X163" s="19"/>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35.25" customHeight="1" thickBot="1">
      <c r="A164" s="262"/>
      <c r="B164" s="629" t="s">
        <v>296</v>
      </c>
      <c r="C164" s="630"/>
      <c r="D164" s="147"/>
      <c r="E164" s="479">
        <f>'Financial Statements'!$F14</f>
        <v>0</v>
      </c>
      <c r="F164" s="535"/>
      <c r="G164" s="597"/>
      <c r="H164" s="598"/>
      <c r="I164" s="389"/>
      <c r="J164" s="597"/>
      <c r="K164" s="598"/>
      <c r="L164" s="389"/>
      <c r="M164" s="597"/>
      <c r="N164" s="598"/>
      <c r="O164" s="521"/>
      <c r="P164" s="602" t="s">
        <v>297</v>
      </c>
      <c r="Q164" s="603"/>
      <c r="R164" s="603"/>
      <c r="S164" s="603"/>
      <c r="T164" s="603"/>
      <c r="U164" s="603"/>
      <c r="V164" s="603"/>
      <c r="W164" s="604"/>
      <c r="X164" s="19"/>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ht="15.75">
      <c r="A165" s="262"/>
      <c r="B165" s="574"/>
      <c r="C165" s="574"/>
      <c r="D165" s="522"/>
      <c r="E165" s="149"/>
      <c r="F165" s="521"/>
      <c r="G165" s="631"/>
      <c r="H165" s="631"/>
      <c r="I165" s="521"/>
      <c r="J165" s="631"/>
      <c r="K165" s="631"/>
      <c r="L165" s="521"/>
      <c r="M165" s="631"/>
      <c r="N165" s="631"/>
      <c r="O165" s="521"/>
      <c r="P165" s="521"/>
      <c r="Q165" s="521"/>
      <c r="R165" s="521"/>
      <c r="S165" s="521"/>
      <c r="T165" s="521"/>
      <c r="U165" s="521"/>
      <c r="V165" s="521"/>
      <c r="W165" s="521"/>
      <c r="X165" s="19"/>
      <c r="Y165" s="12"/>
      <c r="Z165" s="12"/>
      <c r="AA165" s="12"/>
      <c r="AB165" s="12"/>
      <c r="AC165" s="12"/>
      <c r="AD165" s="12"/>
      <c r="AE165" s="12"/>
      <c r="AF165" s="12"/>
      <c r="AG165" s="12"/>
      <c r="AH165" s="12"/>
      <c r="AI165" s="12"/>
      <c r="AJ165" s="12"/>
      <c r="AK165" s="12"/>
      <c r="AL165" s="12"/>
      <c r="AM165" s="12"/>
      <c r="AN165" s="12"/>
      <c r="AO165" s="12"/>
      <c r="AP165" s="12"/>
      <c r="AQ165" s="12"/>
      <c r="AR165" s="12"/>
      <c r="AS165" s="12"/>
    </row>
    <row r="166" spans="1:45" ht="15.75">
      <c r="A166" s="262"/>
      <c r="B166" s="522"/>
      <c r="C166" s="522"/>
      <c r="D166" s="522"/>
      <c r="E166" s="522"/>
      <c r="F166" s="522"/>
      <c r="G166" s="522"/>
      <c r="H166" s="522"/>
      <c r="I166" s="522"/>
      <c r="J166" s="522"/>
      <c r="K166" s="522"/>
      <c r="L166" s="522"/>
      <c r="M166" s="522"/>
      <c r="N166" s="522"/>
      <c r="O166" s="522"/>
      <c r="P166" s="521"/>
      <c r="Q166" s="521"/>
      <c r="R166" s="521"/>
      <c r="S166" s="521"/>
      <c r="T166" s="521"/>
      <c r="U166" s="521"/>
      <c r="V166" s="521"/>
      <c r="W166" s="521"/>
      <c r="X166" s="19"/>
      <c r="Y166" s="12"/>
      <c r="Z166" s="12"/>
      <c r="AA166" s="12"/>
      <c r="AB166" s="12"/>
      <c r="AC166" s="12"/>
      <c r="AD166" s="12"/>
      <c r="AE166" s="12"/>
      <c r="AF166" s="12"/>
      <c r="AG166" s="12"/>
      <c r="AH166" s="12"/>
      <c r="AI166" s="12"/>
      <c r="AJ166" s="12"/>
      <c r="AK166" s="12"/>
      <c r="AL166" s="12"/>
      <c r="AM166" s="12"/>
      <c r="AN166" s="12"/>
      <c r="AO166" s="12"/>
      <c r="AP166" s="12"/>
      <c r="AQ166" s="12"/>
      <c r="AR166" s="12"/>
      <c r="AS166" s="12"/>
    </row>
    <row r="167" spans="1:45" ht="16.5" thickBot="1">
      <c r="A167" s="262"/>
      <c r="B167" s="574"/>
      <c r="C167" s="574"/>
      <c r="D167" s="522"/>
      <c r="E167" s="149"/>
      <c r="F167" s="521"/>
      <c r="G167" s="574"/>
      <c r="H167" s="574"/>
      <c r="I167" s="521"/>
      <c r="J167" s="574"/>
      <c r="K167" s="574"/>
      <c r="L167" s="521"/>
      <c r="M167" s="574"/>
      <c r="N167" s="574"/>
      <c r="O167" s="521"/>
      <c r="P167" s="521"/>
      <c r="Q167" s="521"/>
      <c r="R167" s="521"/>
      <c r="S167" s="521"/>
      <c r="T167" s="521"/>
      <c r="U167" s="521"/>
      <c r="V167" s="521"/>
      <c r="W167" s="521"/>
      <c r="X167" s="19"/>
      <c r="Y167" s="12"/>
      <c r="Z167" s="12"/>
      <c r="AA167" s="12"/>
      <c r="AB167" s="12"/>
      <c r="AC167" s="12"/>
      <c r="AD167" s="12"/>
      <c r="AE167" s="12"/>
      <c r="AF167" s="12"/>
      <c r="AG167" s="12"/>
      <c r="AH167" s="12"/>
      <c r="AI167" s="12"/>
      <c r="AJ167" s="12"/>
      <c r="AK167" s="12"/>
      <c r="AL167" s="12"/>
      <c r="AM167" s="12"/>
      <c r="AN167" s="12"/>
      <c r="AO167" s="12"/>
      <c r="AP167" s="12"/>
      <c r="AQ167" s="12"/>
      <c r="AR167" s="12"/>
      <c r="AS167" s="12"/>
    </row>
    <row r="168" spans="1:45" ht="16.5" thickBot="1">
      <c r="A168" s="262"/>
      <c r="B168" s="633" t="s">
        <v>298</v>
      </c>
      <c r="C168" s="634"/>
      <c r="D168" s="634"/>
      <c r="E168" s="634"/>
      <c r="F168" s="634"/>
      <c r="G168" s="634"/>
      <c r="H168" s="634"/>
      <c r="I168" s="634"/>
      <c r="J168" s="634"/>
      <c r="K168" s="634"/>
      <c r="L168" s="634"/>
      <c r="M168" s="634"/>
      <c r="N168" s="635"/>
      <c r="O168" s="522"/>
      <c r="P168" s="521"/>
      <c r="Q168" s="521"/>
      <c r="R168" s="521"/>
      <c r="S168" s="521"/>
      <c r="T168" s="521"/>
      <c r="U168" s="521"/>
      <c r="V168" s="521"/>
      <c r="W168" s="521"/>
      <c r="X168" s="19"/>
      <c r="Y168" s="12"/>
      <c r="Z168" s="12"/>
      <c r="AA168" s="12"/>
      <c r="AB168" s="12"/>
      <c r="AC168" s="12"/>
      <c r="AD168" s="12"/>
      <c r="AE168" s="12"/>
      <c r="AF168" s="12"/>
      <c r="AG168" s="12"/>
      <c r="AH168" s="12"/>
      <c r="AI168" s="12"/>
      <c r="AJ168" s="12"/>
      <c r="AK168" s="12"/>
      <c r="AL168" s="12"/>
      <c r="AM168" s="12"/>
      <c r="AN168" s="12"/>
      <c r="AO168" s="12"/>
      <c r="AP168" s="12"/>
      <c r="AQ168" s="12"/>
      <c r="AR168" s="12"/>
      <c r="AS168" s="12"/>
    </row>
    <row r="169" spans="1:45" ht="15.75">
      <c r="A169" s="262"/>
      <c r="B169" s="574"/>
      <c r="C169" s="574"/>
      <c r="D169" s="522"/>
      <c r="E169" s="149"/>
      <c r="F169" s="521"/>
      <c r="G169" s="574"/>
      <c r="H169" s="574"/>
      <c r="I169" s="521"/>
      <c r="J169" s="574"/>
      <c r="K169" s="574"/>
      <c r="L169" s="521"/>
      <c r="M169" s="574"/>
      <c r="N169" s="574"/>
      <c r="O169" s="521"/>
      <c r="P169" s="521"/>
      <c r="Q169" s="521"/>
      <c r="R169" s="521"/>
      <c r="S169" s="521"/>
      <c r="T169" s="521"/>
      <c r="U169" s="521"/>
      <c r="V169" s="521"/>
      <c r="W169" s="521"/>
      <c r="X169" s="19"/>
      <c r="Y169" s="12"/>
      <c r="Z169" s="12"/>
      <c r="AA169" s="12"/>
      <c r="AB169" s="12"/>
      <c r="AC169" s="12"/>
      <c r="AD169" s="12"/>
      <c r="AE169" s="12"/>
      <c r="AF169" s="12"/>
      <c r="AG169" s="12"/>
      <c r="AH169" s="12"/>
      <c r="AI169" s="12"/>
      <c r="AJ169" s="12"/>
      <c r="AK169" s="12"/>
      <c r="AL169" s="12"/>
      <c r="AM169" s="12"/>
      <c r="AN169" s="12"/>
      <c r="AO169" s="12"/>
      <c r="AP169" s="12"/>
      <c r="AQ169" s="12"/>
      <c r="AR169" s="12"/>
      <c r="AS169" s="12"/>
    </row>
    <row r="170" spans="1:45" ht="16.5" thickBot="1">
      <c r="A170" s="262"/>
      <c r="B170" s="522"/>
      <c r="C170" s="522"/>
      <c r="D170" s="522"/>
      <c r="E170" s="522"/>
      <c r="F170" s="522"/>
      <c r="G170" s="522"/>
      <c r="H170" s="522"/>
      <c r="I170" s="522"/>
      <c r="J170" s="522"/>
      <c r="K170" s="522"/>
      <c r="L170" s="522"/>
      <c r="M170" s="522"/>
      <c r="N170" s="522"/>
      <c r="O170" s="521"/>
      <c r="P170" s="521"/>
      <c r="Q170" s="521"/>
      <c r="R170" s="521"/>
      <c r="S170" s="521"/>
      <c r="T170" s="521"/>
      <c r="U170" s="521"/>
      <c r="V170" s="521"/>
      <c r="W170" s="521"/>
      <c r="X170" s="19"/>
      <c r="Y170" s="12"/>
      <c r="Z170" s="12"/>
      <c r="AA170" s="12"/>
      <c r="AB170" s="12"/>
      <c r="AC170" s="12"/>
      <c r="AD170" s="12"/>
      <c r="AE170" s="12"/>
      <c r="AF170" s="12"/>
      <c r="AG170" s="12"/>
      <c r="AH170" s="12"/>
      <c r="AI170" s="12"/>
      <c r="AJ170" s="12"/>
      <c r="AK170" s="12"/>
      <c r="AL170" s="12"/>
      <c r="AM170" s="12"/>
      <c r="AN170" s="12"/>
      <c r="AO170" s="12"/>
      <c r="AP170" s="12"/>
      <c r="AQ170" s="12"/>
      <c r="AR170" s="12"/>
      <c r="AS170" s="12"/>
    </row>
    <row r="171" spans="1:45" ht="16.5" thickBot="1">
      <c r="A171" s="262"/>
      <c r="B171" s="574"/>
      <c r="C171" s="574"/>
      <c r="D171" s="571" t="s">
        <v>299</v>
      </c>
      <c r="E171" s="572"/>
      <c r="F171" s="572"/>
      <c r="G171" s="572"/>
      <c r="H171" s="572"/>
      <c r="I171" s="572"/>
      <c r="J171" s="572"/>
      <c r="K171" s="572"/>
      <c r="L171" s="573"/>
      <c r="M171" s="574"/>
      <c r="N171" s="574"/>
      <c r="O171" s="521"/>
      <c r="P171" s="521"/>
      <c r="Q171" s="521"/>
      <c r="R171" s="521"/>
      <c r="S171" s="521"/>
      <c r="T171" s="521"/>
      <c r="U171" s="521"/>
      <c r="V171" s="521"/>
      <c r="W171" s="521"/>
      <c r="X171" s="19"/>
      <c r="Y171" s="12"/>
      <c r="Z171" s="12"/>
      <c r="AA171" s="12"/>
      <c r="AB171" s="12"/>
      <c r="AC171" s="12"/>
      <c r="AD171" s="12"/>
      <c r="AE171" s="12"/>
      <c r="AF171" s="12"/>
      <c r="AG171" s="12"/>
      <c r="AH171" s="12"/>
      <c r="AI171" s="12"/>
      <c r="AJ171" s="12"/>
      <c r="AK171" s="12"/>
      <c r="AL171" s="12"/>
      <c r="AM171" s="12"/>
      <c r="AN171" s="12"/>
      <c r="AO171" s="12"/>
      <c r="AP171" s="12"/>
      <c r="AQ171" s="12"/>
      <c r="AR171" s="12"/>
      <c r="AS171" s="12"/>
    </row>
    <row r="172" spans="1:45" ht="15.75">
      <c r="A172" s="262"/>
      <c r="B172" s="574"/>
      <c r="C172" s="574"/>
      <c r="D172" s="522"/>
      <c r="E172" s="148"/>
      <c r="F172" s="522"/>
      <c r="G172" s="574"/>
      <c r="H172" s="574"/>
      <c r="I172" s="522"/>
      <c r="J172" s="574"/>
      <c r="K172" s="574"/>
      <c r="L172" s="522"/>
      <c r="M172" s="574"/>
      <c r="N172" s="574"/>
      <c r="O172" s="521"/>
      <c r="P172" s="521"/>
      <c r="Q172" s="521"/>
      <c r="R172" s="521"/>
      <c r="S172" s="521"/>
      <c r="T172" s="521"/>
      <c r="U172" s="521"/>
      <c r="V172" s="521"/>
      <c r="W172" s="521"/>
      <c r="X172" s="19"/>
      <c r="Y172" s="12"/>
      <c r="Z172" s="12"/>
      <c r="AA172" s="12"/>
      <c r="AB172" s="12"/>
      <c r="AC172" s="12"/>
      <c r="AD172" s="12"/>
      <c r="AE172" s="12"/>
      <c r="AF172" s="12"/>
      <c r="AG172" s="12"/>
      <c r="AH172" s="12"/>
      <c r="AI172" s="12"/>
      <c r="AJ172" s="12"/>
      <c r="AK172" s="12"/>
      <c r="AL172" s="12"/>
      <c r="AM172" s="12"/>
      <c r="AN172" s="12"/>
      <c r="AO172" s="12"/>
      <c r="AP172" s="12"/>
      <c r="AQ172" s="12"/>
      <c r="AR172" s="12"/>
      <c r="AS172" s="12"/>
    </row>
    <row r="173" spans="1:45" ht="15.75">
      <c r="A173" s="262"/>
      <c r="B173" s="521"/>
      <c r="C173" s="521"/>
      <c r="D173" s="521"/>
      <c r="E173" s="521"/>
      <c r="F173" s="521"/>
      <c r="G173" s="521"/>
      <c r="H173" s="521"/>
      <c r="I173" s="521"/>
      <c r="J173" s="521"/>
      <c r="K173" s="521"/>
      <c r="L173" s="521"/>
      <c r="M173" s="521"/>
      <c r="N173" s="521"/>
      <c r="O173" s="521"/>
      <c r="P173" s="521"/>
      <c r="Q173" s="521"/>
      <c r="R173" s="521"/>
      <c r="S173" s="521"/>
      <c r="T173" s="521"/>
      <c r="U173" s="521"/>
      <c r="V173" s="521"/>
      <c r="W173" s="521"/>
      <c r="X173" s="19"/>
      <c r="Y173" s="12"/>
      <c r="Z173" s="12"/>
      <c r="AA173" s="12"/>
      <c r="AB173" s="12"/>
      <c r="AC173" s="12"/>
      <c r="AD173" s="12"/>
      <c r="AE173" s="12"/>
      <c r="AF173" s="12"/>
      <c r="AG173" s="12"/>
      <c r="AH173" s="12"/>
      <c r="AI173" s="12"/>
      <c r="AJ173" s="12"/>
      <c r="AK173" s="12"/>
      <c r="AL173" s="12"/>
      <c r="AM173" s="12"/>
      <c r="AN173" s="12"/>
      <c r="AO173" s="12"/>
      <c r="AP173" s="12"/>
      <c r="AQ173" s="12"/>
      <c r="AR173" s="12"/>
      <c r="AS173" s="12"/>
    </row>
    <row r="174" spans="1:45" ht="16.5" thickBot="1">
      <c r="A174" s="262"/>
      <c r="B174" s="521"/>
      <c r="C174" s="521"/>
      <c r="D174" s="521"/>
      <c r="E174" s="521"/>
      <c r="F174" s="521"/>
      <c r="G174" s="521"/>
      <c r="H174" s="521"/>
      <c r="I174" s="521"/>
      <c r="J174" s="521"/>
      <c r="K174" s="521"/>
      <c r="L174" s="521"/>
      <c r="M174" s="521"/>
      <c r="N174" s="521"/>
      <c r="O174" s="521"/>
      <c r="P174" s="521"/>
      <c r="Q174" s="521"/>
      <c r="R174" s="521"/>
      <c r="S174" s="521"/>
      <c r="T174" s="521"/>
      <c r="U174" s="521"/>
      <c r="V174" s="521"/>
      <c r="W174" s="521"/>
      <c r="X174" s="19"/>
      <c r="Y174" s="12"/>
      <c r="Z174" s="12"/>
      <c r="AA174" s="12"/>
      <c r="AB174" s="12"/>
      <c r="AC174" s="12"/>
      <c r="AD174" s="12"/>
      <c r="AE174" s="12"/>
      <c r="AF174" s="12"/>
      <c r="AG174" s="12"/>
      <c r="AH174" s="12"/>
      <c r="AI174" s="12"/>
      <c r="AJ174" s="12"/>
      <c r="AK174" s="12"/>
      <c r="AL174" s="12"/>
      <c r="AM174" s="12"/>
      <c r="AN174" s="12"/>
      <c r="AO174" s="12"/>
      <c r="AP174" s="12"/>
      <c r="AQ174" s="12"/>
      <c r="AR174" s="12"/>
      <c r="AS174" s="12"/>
    </row>
    <row r="175" spans="1:45" ht="16.5" thickBot="1">
      <c r="A175" s="262"/>
      <c r="B175" s="521"/>
      <c r="C175" s="521"/>
      <c r="D175" s="521"/>
      <c r="E175" s="521"/>
      <c r="F175" s="521"/>
      <c r="G175" s="633" t="s">
        <v>285</v>
      </c>
      <c r="H175" s="634"/>
      <c r="I175" s="634"/>
      <c r="J175" s="634"/>
      <c r="K175" s="634"/>
      <c r="L175" s="634"/>
      <c r="M175" s="634"/>
      <c r="N175" s="635"/>
      <c r="O175" s="521"/>
      <c r="P175" s="521"/>
      <c r="Q175" s="521"/>
      <c r="R175" s="521"/>
      <c r="S175" s="521"/>
      <c r="T175" s="521"/>
      <c r="U175" s="521"/>
      <c r="V175" s="521"/>
      <c r="W175" s="521"/>
      <c r="X175" s="19"/>
      <c r="Y175" s="12"/>
      <c r="Z175" s="12"/>
      <c r="AA175" s="12"/>
      <c r="AB175" s="12"/>
      <c r="AC175" s="12"/>
      <c r="AD175" s="12"/>
      <c r="AE175" s="12"/>
      <c r="AF175" s="12"/>
      <c r="AG175" s="12"/>
      <c r="AH175" s="12"/>
      <c r="AI175" s="12"/>
      <c r="AJ175" s="12"/>
      <c r="AK175" s="12"/>
      <c r="AL175" s="12"/>
      <c r="AM175" s="12"/>
      <c r="AN175" s="12"/>
      <c r="AO175" s="12"/>
      <c r="AP175" s="12"/>
      <c r="AQ175" s="12"/>
      <c r="AR175" s="12"/>
      <c r="AS175" s="12"/>
    </row>
    <row r="176" spans="1:45" ht="30.75" thickBot="1">
      <c r="A176" s="262"/>
      <c r="B176" s="626" t="s">
        <v>300</v>
      </c>
      <c r="C176" s="627"/>
      <c r="D176" s="521"/>
      <c r="E176" s="263" t="s">
        <v>301</v>
      </c>
      <c r="F176" s="521"/>
      <c r="G176" s="521"/>
      <c r="H176" s="521"/>
      <c r="I176" s="521"/>
      <c r="J176" s="521"/>
      <c r="K176" s="521"/>
      <c r="L176" s="521"/>
      <c r="M176" s="521"/>
      <c r="N176" s="521"/>
      <c r="O176" s="521"/>
      <c r="P176" s="588" t="s">
        <v>302</v>
      </c>
      <c r="Q176" s="589"/>
      <c r="R176" s="589"/>
      <c r="S176" s="589"/>
      <c r="T176" s="589"/>
      <c r="U176" s="589"/>
      <c r="V176" s="589"/>
      <c r="W176" s="590"/>
      <c r="X176" s="19"/>
      <c r="Y176" s="12"/>
      <c r="Z176" s="12"/>
      <c r="AA176" s="12"/>
      <c r="AB176" s="12"/>
      <c r="AC176" s="12"/>
      <c r="AD176" s="12"/>
      <c r="AE176" s="12"/>
      <c r="AF176" s="12"/>
      <c r="AG176" s="12"/>
      <c r="AH176" s="12"/>
      <c r="AI176" s="12"/>
      <c r="AJ176" s="12"/>
      <c r="AK176" s="12"/>
      <c r="AL176" s="12"/>
      <c r="AM176" s="12"/>
      <c r="AN176" s="12"/>
      <c r="AO176" s="12"/>
      <c r="AP176" s="12"/>
      <c r="AQ176" s="12"/>
      <c r="AR176" s="12"/>
      <c r="AS176" s="12"/>
    </row>
    <row r="177" spans="1:45" ht="16.5" thickBot="1">
      <c r="A177" s="262"/>
      <c r="B177" s="521"/>
      <c r="C177" s="521"/>
      <c r="D177" s="521"/>
      <c r="E177" s="521"/>
      <c r="F177" s="521"/>
      <c r="G177" s="571" t="s">
        <v>303</v>
      </c>
      <c r="H177" s="572"/>
      <c r="I177" s="572"/>
      <c r="J177" s="572"/>
      <c r="K177" s="572"/>
      <c r="L177" s="572"/>
      <c r="M177" s="572"/>
      <c r="N177" s="573"/>
      <c r="O177" s="521"/>
      <c r="P177" s="591"/>
      <c r="Q177" s="592"/>
      <c r="R177" s="592"/>
      <c r="S177" s="592"/>
      <c r="T177" s="592"/>
      <c r="U177" s="592"/>
      <c r="V177" s="592"/>
      <c r="W177" s="593"/>
      <c r="X177" s="19"/>
      <c r="Y177" s="12"/>
      <c r="Z177" s="12"/>
      <c r="AA177" s="12"/>
      <c r="AB177" s="12"/>
      <c r="AC177" s="12"/>
      <c r="AD177" s="12"/>
      <c r="AE177" s="12"/>
      <c r="AF177" s="12"/>
      <c r="AG177" s="12"/>
      <c r="AH177" s="12"/>
      <c r="AI177" s="12"/>
      <c r="AJ177" s="12"/>
      <c r="AK177" s="12"/>
      <c r="AL177" s="12"/>
      <c r="AM177" s="12"/>
      <c r="AN177" s="12"/>
      <c r="AO177" s="12"/>
      <c r="AP177" s="12"/>
      <c r="AQ177" s="12"/>
      <c r="AR177" s="12"/>
      <c r="AS177" s="12"/>
    </row>
    <row r="178" spans="1:45" ht="60" customHeight="1" thickBot="1">
      <c r="A178" s="262"/>
      <c r="B178" s="521"/>
      <c r="C178" s="521"/>
      <c r="D178" s="521"/>
      <c r="E178" s="521"/>
      <c r="F178" s="521"/>
      <c r="G178" s="574"/>
      <c r="H178" s="574"/>
      <c r="I178" s="521"/>
      <c r="J178" s="574"/>
      <c r="K178" s="574"/>
      <c r="L178" s="521"/>
      <c r="M178" s="574"/>
      <c r="N178" s="574"/>
      <c r="O178" s="521"/>
      <c r="P178" s="594"/>
      <c r="Q178" s="595"/>
      <c r="R178" s="595"/>
      <c r="S178" s="595"/>
      <c r="T178" s="595"/>
      <c r="U178" s="595"/>
      <c r="V178" s="595"/>
      <c r="W178" s="596"/>
      <c r="X178" s="19"/>
      <c r="Y178" s="12"/>
      <c r="Z178" s="12"/>
      <c r="AA178" s="12"/>
      <c r="AB178" s="12"/>
      <c r="AC178" s="12"/>
      <c r="AD178" s="12"/>
      <c r="AE178" s="12"/>
      <c r="AF178" s="12"/>
      <c r="AG178" s="12"/>
      <c r="AH178" s="12"/>
      <c r="AI178" s="12"/>
      <c r="AJ178" s="12"/>
      <c r="AK178" s="12"/>
      <c r="AL178" s="12"/>
      <c r="AM178" s="12"/>
      <c r="AN178" s="12"/>
      <c r="AO178" s="12"/>
      <c r="AP178" s="12"/>
      <c r="AQ178" s="12"/>
      <c r="AR178" s="12"/>
      <c r="AS178" s="12"/>
    </row>
    <row r="179" spans="1:45" ht="17.25" customHeight="1" thickBot="1">
      <c r="A179" s="262"/>
      <c r="B179" s="632" t="s">
        <v>304</v>
      </c>
      <c r="C179" s="632"/>
      <c r="D179" s="149"/>
      <c r="E179" s="535"/>
      <c r="F179" s="521"/>
      <c r="G179" s="636">
        <f>G152</f>
        <v>43465</v>
      </c>
      <c r="H179" s="637"/>
      <c r="I179" s="534"/>
      <c r="J179" s="636">
        <f>J152</f>
        <v>43830</v>
      </c>
      <c r="K179" s="637"/>
      <c r="L179" s="534"/>
      <c r="M179" s="636">
        <f>M152</f>
        <v>44196</v>
      </c>
      <c r="N179" s="637"/>
      <c r="O179" s="521"/>
      <c r="P179" s="606"/>
      <c r="Q179" s="606"/>
      <c r="R179" s="606"/>
      <c r="S179" s="606"/>
      <c r="T179" s="606"/>
      <c r="U179" s="606"/>
      <c r="V179" s="606"/>
      <c r="W179" s="521"/>
      <c r="X179" s="19"/>
      <c r="Y179" s="12"/>
      <c r="Z179" s="12"/>
      <c r="AA179" s="12"/>
      <c r="AB179" s="12"/>
      <c r="AC179" s="12"/>
      <c r="AD179" s="12"/>
      <c r="AE179" s="12"/>
      <c r="AF179" s="12"/>
      <c r="AG179" s="12"/>
      <c r="AH179" s="12"/>
      <c r="AI179" s="12"/>
      <c r="AJ179" s="12"/>
      <c r="AK179" s="12"/>
      <c r="AL179" s="12"/>
      <c r="AM179" s="12"/>
      <c r="AN179" s="12"/>
      <c r="AO179" s="12"/>
      <c r="AP179" s="12"/>
      <c r="AQ179" s="12"/>
      <c r="AR179" s="12"/>
      <c r="AS179" s="12"/>
    </row>
    <row r="180" spans="1:45" ht="16.5" thickBot="1">
      <c r="A180" s="262"/>
      <c r="B180" s="610"/>
      <c r="C180" s="610"/>
      <c r="D180" s="522"/>
      <c r="E180" s="535"/>
      <c r="F180" s="521"/>
      <c r="G180" s="575"/>
      <c r="H180" s="575"/>
      <c r="I180" s="522"/>
      <c r="J180" s="575"/>
      <c r="K180" s="575"/>
      <c r="L180" s="522"/>
      <c r="M180" s="575"/>
      <c r="N180" s="575"/>
      <c r="O180" s="521"/>
      <c r="P180" s="521"/>
      <c r="Q180" s="521"/>
      <c r="R180" s="521"/>
      <c r="S180" s="521"/>
      <c r="T180" s="521"/>
      <c r="U180" s="521"/>
      <c r="V180" s="521"/>
      <c r="W180" s="521"/>
      <c r="X180" s="19"/>
      <c r="Y180" s="12"/>
      <c r="Z180" s="12"/>
      <c r="AA180" s="12"/>
      <c r="AB180" s="12"/>
      <c r="AC180" s="12"/>
      <c r="AD180" s="12"/>
      <c r="AE180" s="12"/>
      <c r="AF180" s="12"/>
      <c r="AG180" s="12"/>
      <c r="AH180" s="12"/>
      <c r="AI180" s="12"/>
      <c r="AJ180" s="12"/>
      <c r="AK180" s="12"/>
      <c r="AL180" s="12"/>
      <c r="AM180" s="12"/>
      <c r="AN180" s="12"/>
      <c r="AO180" s="12"/>
      <c r="AP180" s="12"/>
      <c r="AQ180" s="12"/>
      <c r="AR180" s="12"/>
      <c r="AS180" s="12"/>
    </row>
    <row r="181" spans="1:45" ht="108.75" customHeight="1" thickBot="1">
      <c r="A181" s="262"/>
      <c r="B181" s="577" t="s">
        <v>305</v>
      </c>
      <c r="C181" s="579"/>
      <c r="D181" s="522"/>
      <c r="E181" s="268">
        <f>'Financial Statements'!F20</f>
        <v>0</v>
      </c>
      <c r="F181" s="521"/>
      <c r="G181" s="607">
        <f>'Projected Statements'!$D45 - ('Projected Statements'!$D20 + 'Projected Statements'!$D21 + 'Projected Statements'!$D22 + 'Projected Statements'!$D24 + 'Projected Statements'!$D25 + 'Projected Statements'!$D26 + 'Projected Statements'!$D27)</f>
        <v>0</v>
      </c>
      <c r="H181" s="608"/>
      <c r="I181" s="508"/>
      <c r="J181" s="607">
        <f>'Projected Statements'!$E45 - ('Projected Statements'!$E20 + 'Projected Statements'!$E21 + 'Projected Statements'!$E22 + 'Projected Statements'!$E24 + 'Projected Statements'!$E25 + 'Projected Statements'!$E26 + 'Projected Statements'!$E27)</f>
        <v>0</v>
      </c>
      <c r="K181" s="608"/>
      <c r="L181" s="508"/>
      <c r="M181" s="607">
        <f>'Projected Statements'!$F45 - ('Projected Statements'!$F20 + 'Projected Statements'!$F21 + 'Projected Statements'!$F22 + 'Projected Statements'!$F24 + 'Projected Statements'!$F25 + 'Projected Statements'!$F26 + 'Projected Statements'!$F27)</f>
        <v>0</v>
      </c>
      <c r="N181" s="608"/>
      <c r="O181" s="521"/>
      <c r="P181" s="577" t="s">
        <v>306</v>
      </c>
      <c r="Q181" s="578"/>
      <c r="R181" s="578"/>
      <c r="S181" s="578"/>
      <c r="T181" s="578"/>
      <c r="U181" s="578"/>
      <c r="V181" s="578"/>
      <c r="W181" s="579"/>
      <c r="X181" s="19"/>
      <c r="Y181" s="12"/>
      <c r="Z181" s="12"/>
      <c r="AA181" s="12"/>
      <c r="AB181" s="12"/>
      <c r="AC181" s="12"/>
      <c r="AD181" s="12"/>
      <c r="AE181" s="12"/>
      <c r="AF181" s="12"/>
      <c r="AG181" s="12"/>
      <c r="AH181" s="12"/>
      <c r="AI181" s="12"/>
      <c r="AJ181" s="12"/>
      <c r="AK181" s="12"/>
      <c r="AL181" s="12"/>
      <c r="AM181" s="12"/>
      <c r="AN181" s="12"/>
      <c r="AO181" s="12"/>
      <c r="AP181" s="12"/>
      <c r="AQ181" s="12"/>
      <c r="AR181" s="12"/>
      <c r="AS181" s="12"/>
    </row>
    <row r="182" spans="1:45" ht="16.5" thickBot="1">
      <c r="A182" s="262"/>
      <c r="B182" s="610"/>
      <c r="C182" s="610"/>
      <c r="D182" s="522"/>
      <c r="E182" s="532"/>
      <c r="F182" s="521"/>
      <c r="G182" s="569"/>
      <c r="H182" s="569"/>
      <c r="I182" s="536"/>
      <c r="J182" s="569"/>
      <c r="K182" s="569"/>
      <c r="L182" s="536"/>
      <c r="M182" s="569"/>
      <c r="N182" s="569"/>
      <c r="O182" s="521"/>
      <c r="P182" s="601"/>
      <c r="Q182" s="601"/>
      <c r="R182" s="601"/>
      <c r="S182" s="601"/>
      <c r="T182" s="601"/>
      <c r="U182" s="601"/>
      <c r="V182" s="601"/>
      <c r="W182" s="601"/>
      <c r="X182" s="19"/>
      <c r="Y182" s="12"/>
      <c r="Z182" s="12"/>
      <c r="AA182" s="12"/>
      <c r="AB182" s="12"/>
      <c r="AC182" s="12"/>
      <c r="AD182" s="12"/>
      <c r="AE182" s="12"/>
      <c r="AF182" s="12"/>
      <c r="AG182" s="12"/>
      <c r="AH182" s="12"/>
      <c r="AI182" s="12"/>
      <c r="AJ182" s="12"/>
      <c r="AK182" s="12"/>
      <c r="AL182" s="12"/>
      <c r="AM182" s="12"/>
      <c r="AN182" s="12"/>
      <c r="AO182" s="12"/>
      <c r="AP182" s="12"/>
      <c r="AQ182" s="12"/>
      <c r="AR182" s="12"/>
      <c r="AS182" s="12"/>
    </row>
    <row r="183" spans="1:45" ht="15" customHeight="1" thickBot="1">
      <c r="A183" s="262"/>
      <c r="B183" s="611" t="s">
        <v>222</v>
      </c>
      <c r="C183" s="612"/>
      <c r="D183" s="522"/>
      <c r="E183" s="480">
        <f>'Financial Statements'!$F21</f>
        <v>0</v>
      </c>
      <c r="F183" s="521"/>
      <c r="G183" s="567"/>
      <c r="H183" s="568"/>
      <c r="I183" s="536"/>
      <c r="J183" s="567"/>
      <c r="K183" s="568"/>
      <c r="L183" s="536"/>
      <c r="M183" s="567"/>
      <c r="N183" s="568"/>
      <c r="O183" s="521"/>
      <c r="P183" s="729" t="s">
        <v>307</v>
      </c>
      <c r="Q183" s="730"/>
      <c r="R183" s="730"/>
      <c r="S183" s="730"/>
      <c r="T183" s="730"/>
      <c r="U183" s="730"/>
      <c r="V183" s="730"/>
      <c r="W183" s="731"/>
      <c r="X183" s="19"/>
      <c r="Y183" s="12"/>
      <c r="Z183" s="12"/>
      <c r="AA183" s="12"/>
      <c r="AB183" s="12"/>
      <c r="AC183" s="12"/>
      <c r="AD183" s="12"/>
      <c r="AE183" s="12"/>
      <c r="AF183" s="12"/>
      <c r="AG183" s="12"/>
      <c r="AH183" s="12"/>
      <c r="AI183" s="12"/>
      <c r="AJ183" s="12"/>
      <c r="AK183" s="12"/>
      <c r="AL183" s="12"/>
      <c r="AM183" s="12"/>
      <c r="AN183" s="12"/>
      <c r="AO183" s="12"/>
      <c r="AP183" s="12"/>
      <c r="AQ183" s="12"/>
      <c r="AR183" s="12"/>
      <c r="AS183" s="12"/>
    </row>
    <row r="184" spans="1:45" ht="16.5" thickBot="1">
      <c r="A184" s="262"/>
      <c r="B184" s="610"/>
      <c r="C184" s="610"/>
      <c r="D184" s="522"/>
      <c r="E184" s="475"/>
      <c r="F184" s="521"/>
      <c r="G184" s="569"/>
      <c r="H184" s="569"/>
      <c r="I184" s="536"/>
      <c r="J184" s="569"/>
      <c r="K184" s="569"/>
      <c r="L184" s="536"/>
      <c r="M184" s="569"/>
      <c r="N184" s="569"/>
      <c r="O184" s="521"/>
      <c r="P184" s="732"/>
      <c r="Q184" s="733"/>
      <c r="R184" s="733"/>
      <c r="S184" s="733"/>
      <c r="T184" s="733"/>
      <c r="U184" s="733"/>
      <c r="V184" s="733"/>
      <c r="W184" s="734"/>
      <c r="X184" s="19"/>
      <c r="Y184" s="12"/>
      <c r="Z184" s="12"/>
      <c r="AA184" s="12"/>
      <c r="AB184" s="12"/>
      <c r="AC184" s="12"/>
      <c r="AD184" s="12"/>
      <c r="AE184" s="12"/>
      <c r="AF184" s="12"/>
      <c r="AG184" s="12"/>
      <c r="AH184" s="12"/>
      <c r="AI184" s="12"/>
      <c r="AJ184" s="12"/>
      <c r="AK184" s="12"/>
      <c r="AL184" s="12"/>
      <c r="AM184" s="12"/>
      <c r="AN184" s="12"/>
      <c r="AO184" s="12"/>
      <c r="AP184" s="12"/>
      <c r="AQ184" s="12"/>
      <c r="AR184" s="12"/>
      <c r="AS184" s="12"/>
    </row>
    <row r="185" spans="1:45" ht="15" customHeight="1" thickBot="1">
      <c r="A185" s="262"/>
      <c r="B185" s="577" t="s">
        <v>223</v>
      </c>
      <c r="C185" s="579"/>
      <c r="D185" s="522"/>
      <c r="E185" s="480">
        <f>'Financial Statements'!$F22</f>
        <v>0</v>
      </c>
      <c r="F185" s="521"/>
      <c r="G185" s="567"/>
      <c r="H185" s="568"/>
      <c r="I185" s="536"/>
      <c r="J185" s="567"/>
      <c r="K185" s="568"/>
      <c r="L185" s="536"/>
      <c r="M185" s="567"/>
      <c r="N185" s="568"/>
      <c r="O185" s="521"/>
      <c r="P185" s="732"/>
      <c r="Q185" s="733"/>
      <c r="R185" s="733"/>
      <c r="S185" s="733"/>
      <c r="T185" s="733"/>
      <c r="U185" s="733"/>
      <c r="V185" s="733"/>
      <c r="W185" s="734"/>
      <c r="X185" s="19"/>
      <c r="Y185" s="12"/>
      <c r="Z185" s="12"/>
      <c r="AA185" s="12"/>
      <c r="AB185" s="12"/>
      <c r="AC185" s="12"/>
      <c r="AD185" s="12"/>
      <c r="AE185" s="12"/>
      <c r="AF185" s="12"/>
      <c r="AG185" s="12"/>
      <c r="AH185" s="12"/>
      <c r="AI185" s="12"/>
      <c r="AJ185" s="12"/>
      <c r="AK185" s="12"/>
      <c r="AL185" s="12"/>
      <c r="AM185" s="12"/>
      <c r="AN185" s="12"/>
      <c r="AO185" s="12"/>
      <c r="AP185" s="12"/>
      <c r="AQ185" s="12"/>
      <c r="AR185" s="12"/>
      <c r="AS185" s="12"/>
    </row>
    <row r="186" spans="1:45" ht="16.5" thickBot="1">
      <c r="A186" s="262"/>
      <c r="B186" s="610"/>
      <c r="C186" s="610"/>
      <c r="D186" s="522"/>
      <c r="E186" s="475"/>
      <c r="F186" s="521"/>
      <c r="G186" s="569"/>
      <c r="H186" s="569"/>
      <c r="I186" s="536"/>
      <c r="J186" s="569"/>
      <c r="K186" s="569"/>
      <c r="L186" s="536"/>
      <c r="M186" s="569"/>
      <c r="N186" s="569"/>
      <c r="O186" s="521"/>
      <c r="P186" s="732"/>
      <c r="Q186" s="733"/>
      <c r="R186" s="733"/>
      <c r="S186" s="733"/>
      <c r="T186" s="733"/>
      <c r="U186" s="733"/>
      <c r="V186" s="733"/>
      <c r="W186" s="734"/>
      <c r="X186" s="19"/>
      <c r="Y186" s="12"/>
      <c r="Z186" s="12"/>
      <c r="AA186" s="12"/>
      <c r="AB186" s="12"/>
      <c r="AC186" s="12"/>
      <c r="AD186" s="12"/>
      <c r="AE186" s="12"/>
      <c r="AF186" s="12"/>
      <c r="AG186" s="12"/>
      <c r="AH186" s="12"/>
      <c r="AI186" s="12"/>
      <c r="AJ186" s="12"/>
      <c r="AK186" s="12"/>
      <c r="AL186" s="12"/>
      <c r="AM186" s="12"/>
      <c r="AN186" s="12"/>
      <c r="AO186" s="12"/>
      <c r="AP186" s="12"/>
      <c r="AQ186" s="12"/>
      <c r="AR186" s="12"/>
      <c r="AS186" s="12"/>
    </row>
    <row r="187" spans="1:45" ht="16.5" customHeight="1" thickBot="1">
      <c r="A187" s="262"/>
      <c r="B187" s="611" t="s">
        <v>224</v>
      </c>
      <c r="C187" s="612"/>
      <c r="D187" s="522"/>
      <c r="E187" s="480">
        <f>'Financial Statements'!$F23</f>
        <v>0</v>
      </c>
      <c r="F187" s="521"/>
      <c r="G187" s="567"/>
      <c r="H187" s="568"/>
      <c r="I187" s="536"/>
      <c r="J187" s="567"/>
      <c r="K187" s="568"/>
      <c r="L187" s="536"/>
      <c r="M187" s="567"/>
      <c r="N187" s="568"/>
      <c r="O187" s="521"/>
      <c r="P187" s="732"/>
      <c r="Q187" s="733"/>
      <c r="R187" s="733"/>
      <c r="S187" s="733"/>
      <c r="T187" s="733"/>
      <c r="U187" s="733"/>
      <c r="V187" s="733"/>
      <c r="W187" s="734"/>
      <c r="X187" s="19"/>
      <c r="Y187" s="12"/>
      <c r="Z187" s="12"/>
      <c r="AA187" s="12"/>
      <c r="AB187" s="12"/>
      <c r="AC187" s="12"/>
      <c r="AD187" s="12"/>
      <c r="AE187" s="12"/>
      <c r="AF187" s="12"/>
      <c r="AG187" s="12"/>
      <c r="AH187" s="12"/>
      <c r="AI187" s="12"/>
      <c r="AJ187" s="12"/>
      <c r="AK187" s="12"/>
      <c r="AL187" s="12"/>
      <c r="AM187" s="12"/>
      <c r="AN187" s="12"/>
      <c r="AO187" s="12"/>
      <c r="AP187" s="12"/>
      <c r="AQ187" s="12"/>
      <c r="AR187" s="12"/>
      <c r="AS187" s="12"/>
    </row>
    <row r="188" spans="1:45" ht="16.5" thickBot="1">
      <c r="A188" s="262"/>
      <c r="B188" s="610"/>
      <c r="C188" s="610"/>
      <c r="D188" s="522"/>
      <c r="E188" s="475"/>
      <c r="F188" s="521"/>
      <c r="G188" s="569"/>
      <c r="H188" s="569"/>
      <c r="I188" s="536"/>
      <c r="J188" s="569"/>
      <c r="K188" s="569"/>
      <c r="L188" s="536"/>
      <c r="M188" s="569"/>
      <c r="N188" s="569"/>
      <c r="O188" s="521"/>
      <c r="P188" s="732"/>
      <c r="Q188" s="733"/>
      <c r="R188" s="733"/>
      <c r="S188" s="733"/>
      <c r="T188" s="733"/>
      <c r="U188" s="733"/>
      <c r="V188" s="733"/>
      <c r="W188" s="734"/>
      <c r="X188" s="19"/>
      <c r="Y188" s="12"/>
      <c r="Z188" s="12"/>
      <c r="AA188" s="12"/>
      <c r="AB188" s="12"/>
      <c r="AC188" s="12"/>
      <c r="AD188" s="12"/>
      <c r="AE188" s="12"/>
      <c r="AF188" s="12"/>
      <c r="AG188" s="12"/>
      <c r="AH188" s="12"/>
      <c r="AI188" s="12"/>
      <c r="AJ188" s="12"/>
      <c r="AK188" s="12"/>
      <c r="AL188" s="12"/>
      <c r="AM188" s="12"/>
      <c r="AN188" s="12"/>
      <c r="AO188" s="12"/>
      <c r="AP188" s="12"/>
      <c r="AQ188" s="12"/>
      <c r="AR188" s="12"/>
      <c r="AS188" s="12"/>
    </row>
    <row r="189" spans="1:45" ht="31.5" customHeight="1" thickBot="1">
      <c r="A189" s="262"/>
      <c r="B189" s="611" t="s">
        <v>308</v>
      </c>
      <c r="C189" s="612"/>
      <c r="D189" s="522"/>
      <c r="E189" s="480">
        <f>'Financial Statements'!$F25</f>
        <v>0</v>
      </c>
      <c r="F189" s="521"/>
      <c r="G189" s="567"/>
      <c r="H189" s="568"/>
      <c r="I189" s="536"/>
      <c r="J189" s="567"/>
      <c r="K189" s="568"/>
      <c r="L189" s="536"/>
      <c r="M189" s="567"/>
      <c r="N189" s="568"/>
      <c r="O189" s="521"/>
      <c r="P189" s="732"/>
      <c r="Q189" s="733"/>
      <c r="R189" s="733"/>
      <c r="S189" s="733"/>
      <c r="T189" s="733"/>
      <c r="U189" s="733"/>
      <c r="V189" s="733"/>
      <c r="W189" s="734"/>
      <c r="X189" s="19"/>
      <c r="Y189" s="12"/>
      <c r="Z189" s="12"/>
      <c r="AA189" s="12"/>
      <c r="AB189" s="12"/>
      <c r="AC189" s="12"/>
      <c r="AD189" s="12"/>
      <c r="AE189" s="12"/>
      <c r="AF189" s="12"/>
      <c r="AG189" s="12"/>
      <c r="AH189" s="12"/>
      <c r="AI189" s="12"/>
      <c r="AJ189" s="12"/>
      <c r="AK189" s="12"/>
      <c r="AL189" s="12"/>
      <c r="AM189" s="12"/>
      <c r="AN189" s="12"/>
      <c r="AO189" s="12"/>
      <c r="AP189" s="12"/>
      <c r="AQ189" s="12"/>
      <c r="AR189" s="12"/>
      <c r="AS189" s="12"/>
    </row>
    <row r="190" spans="1:45" ht="16.5" thickBot="1">
      <c r="A190" s="262"/>
      <c r="B190" s="610"/>
      <c r="C190" s="610"/>
      <c r="D190" s="522"/>
      <c r="E190" s="475"/>
      <c r="F190" s="521"/>
      <c r="G190" s="569"/>
      <c r="H190" s="569"/>
      <c r="I190" s="536"/>
      <c r="J190" s="569"/>
      <c r="K190" s="569"/>
      <c r="L190" s="536"/>
      <c r="M190" s="569"/>
      <c r="N190" s="569"/>
      <c r="O190" s="521"/>
      <c r="P190" s="732"/>
      <c r="Q190" s="733"/>
      <c r="R190" s="733"/>
      <c r="S190" s="733"/>
      <c r="T190" s="733"/>
      <c r="U190" s="733"/>
      <c r="V190" s="733"/>
      <c r="W190" s="734"/>
      <c r="X190" s="19"/>
      <c r="Y190" s="12"/>
      <c r="Z190" s="12"/>
      <c r="AA190" s="12"/>
      <c r="AB190" s="12"/>
      <c r="AC190" s="12"/>
      <c r="AD190" s="12"/>
      <c r="AE190" s="12"/>
      <c r="AF190" s="12"/>
      <c r="AG190" s="12"/>
      <c r="AH190" s="12"/>
      <c r="AI190" s="12"/>
      <c r="AJ190" s="12"/>
      <c r="AK190" s="12"/>
      <c r="AL190" s="12"/>
      <c r="AM190" s="12"/>
      <c r="AN190" s="12"/>
      <c r="AO190" s="12"/>
      <c r="AP190" s="12"/>
      <c r="AQ190" s="12"/>
      <c r="AR190" s="12"/>
      <c r="AS190" s="12"/>
    </row>
    <row r="191" spans="1:45" ht="29.25" customHeight="1" thickBot="1">
      <c r="A191" s="262"/>
      <c r="B191" s="577" t="s">
        <v>227</v>
      </c>
      <c r="C191" s="579"/>
      <c r="D191" s="522"/>
      <c r="E191" s="480">
        <f>'Financial Statements'!$F26</f>
        <v>0</v>
      </c>
      <c r="F191" s="521"/>
      <c r="G191" s="567"/>
      <c r="H191" s="568"/>
      <c r="I191" s="536"/>
      <c r="J191" s="567"/>
      <c r="K191" s="568"/>
      <c r="L191" s="536"/>
      <c r="M191" s="567"/>
      <c r="N191" s="568"/>
      <c r="O191" s="521"/>
      <c r="P191" s="732"/>
      <c r="Q191" s="733"/>
      <c r="R191" s="733"/>
      <c r="S191" s="733"/>
      <c r="T191" s="733"/>
      <c r="U191" s="733"/>
      <c r="V191" s="733"/>
      <c r="W191" s="734"/>
      <c r="X191" s="19"/>
      <c r="Y191" s="12"/>
      <c r="Z191" s="12"/>
      <c r="AA191" s="12"/>
      <c r="AB191" s="12"/>
      <c r="AC191" s="12"/>
      <c r="AD191" s="12"/>
      <c r="AE191" s="12"/>
      <c r="AF191" s="12"/>
      <c r="AG191" s="12"/>
      <c r="AH191" s="12"/>
      <c r="AI191" s="12"/>
      <c r="AJ191" s="12"/>
      <c r="AK191" s="12"/>
      <c r="AL191" s="12"/>
      <c r="AM191" s="12"/>
      <c r="AN191" s="12"/>
      <c r="AO191" s="12"/>
      <c r="AP191" s="12"/>
      <c r="AQ191" s="12"/>
      <c r="AR191" s="12"/>
      <c r="AS191" s="12"/>
    </row>
    <row r="192" spans="1:45" ht="16.5" thickBot="1">
      <c r="A192" s="262"/>
      <c r="B192" s="610"/>
      <c r="C192" s="610"/>
      <c r="D192" s="522"/>
      <c r="E192" s="475"/>
      <c r="F192" s="521"/>
      <c r="G192" s="569"/>
      <c r="H192" s="569"/>
      <c r="I192" s="536"/>
      <c r="J192" s="569"/>
      <c r="K192" s="569"/>
      <c r="L192" s="536"/>
      <c r="M192" s="569"/>
      <c r="N192" s="569"/>
      <c r="O192" s="521"/>
      <c r="P192" s="732"/>
      <c r="Q192" s="733"/>
      <c r="R192" s="733"/>
      <c r="S192" s="733"/>
      <c r="T192" s="733"/>
      <c r="U192" s="733"/>
      <c r="V192" s="733"/>
      <c r="W192" s="734"/>
      <c r="X192" s="19"/>
      <c r="Y192" s="12"/>
      <c r="Z192" s="12"/>
      <c r="AA192" s="12"/>
      <c r="AB192" s="12"/>
      <c r="AC192" s="12"/>
      <c r="AD192" s="12"/>
      <c r="AE192" s="12"/>
      <c r="AF192" s="12"/>
      <c r="AG192" s="12"/>
      <c r="AH192" s="12"/>
      <c r="AI192" s="12"/>
      <c r="AJ192" s="12"/>
      <c r="AK192" s="12"/>
      <c r="AL192" s="12"/>
      <c r="AM192" s="12"/>
      <c r="AN192" s="12"/>
      <c r="AO192" s="12"/>
      <c r="AP192" s="12"/>
      <c r="AQ192" s="12"/>
      <c r="AR192" s="12"/>
      <c r="AS192" s="12"/>
    </row>
    <row r="193" spans="1:45" ht="15" customHeight="1" thickBot="1">
      <c r="A193" s="262"/>
      <c r="B193" s="611" t="s">
        <v>228</v>
      </c>
      <c r="C193" s="612"/>
      <c r="D193" s="522"/>
      <c r="E193" s="480">
        <f>'Financial Statements'!$F27</f>
        <v>0</v>
      </c>
      <c r="F193" s="521"/>
      <c r="G193" s="567"/>
      <c r="H193" s="568"/>
      <c r="I193" s="536"/>
      <c r="J193" s="567"/>
      <c r="K193" s="568"/>
      <c r="L193" s="536"/>
      <c r="M193" s="567"/>
      <c r="N193" s="568"/>
      <c r="O193" s="521"/>
      <c r="P193" s="732"/>
      <c r="Q193" s="733"/>
      <c r="R193" s="733"/>
      <c r="S193" s="733"/>
      <c r="T193" s="733"/>
      <c r="U193" s="733"/>
      <c r="V193" s="733"/>
      <c r="W193" s="734"/>
      <c r="X193" s="19"/>
      <c r="Y193" s="12"/>
      <c r="Z193" s="12"/>
      <c r="AA193" s="12"/>
      <c r="AB193" s="12"/>
      <c r="AC193" s="12"/>
      <c r="AD193" s="12"/>
      <c r="AE193" s="12"/>
      <c r="AF193" s="12"/>
      <c r="AG193" s="12"/>
      <c r="AH193" s="12"/>
      <c r="AI193" s="12"/>
      <c r="AJ193" s="12"/>
      <c r="AK193" s="12"/>
      <c r="AL193" s="12"/>
      <c r="AM193" s="12"/>
      <c r="AN193" s="12"/>
      <c r="AO193" s="12"/>
      <c r="AP193" s="12"/>
      <c r="AQ193" s="12"/>
      <c r="AR193" s="12"/>
      <c r="AS193" s="12"/>
    </row>
    <row r="194" spans="1:45" ht="16.5" thickBot="1">
      <c r="A194" s="262"/>
      <c r="B194" s="610"/>
      <c r="C194" s="610"/>
      <c r="D194" s="522"/>
      <c r="E194" s="475"/>
      <c r="F194" s="521"/>
      <c r="G194" s="569"/>
      <c r="H194" s="569"/>
      <c r="I194" s="536"/>
      <c r="J194" s="569"/>
      <c r="K194" s="569"/>
      <c r="L194" s="536"/>
      <c r="M194" s="569"/>
      <c r="N194" s="569"/>
      <c r="O194" s="521"/>
      <c r="P194" s="732"/>
      <c r="Q194" s="733"/>
      <c r="R194" s="733"/>
      <c r="S194" s="733"/>
      <c r="T194" s="733"/>
      <c r="U194" s="733"/>
      <c r="V194" s="733"/>
      <c r="W194" s="734"/>
      <c r="X194" s="19"/>
      <c r="Y194" s="12"/>
      <c r="Z194" s="12"/>
      <c r="AA194" s="12"/>
      <c r="AB194" s="12"/>
      <c r="AC194" s="12"/>
      <c r="AD194" s="12"/>
      <c r="AE194" s="12"/>
      <c r="AF194" s="12"/>
      <c r="AG194" s="12"/>
      <c r="AH194" s="12"/>
      <c r="AI194" s="12"/>
      <c r="AJ194" s="12"/>
      <c r="AK194" s="12"/>
      <c r="AL194" s="12"/>
      <c r="AM194" s="12"/>
      <c r="AN194" s="12"/>
      <c r="AO194" s="12"/>
      <c r="AP194" s="12"/>
      <c r="AQ194" s="12"/>
      <c r="AR194" s="12"/>
      <c r="AS194" s="12"/>
    </row>
    <row r="195" spans="1:45" ht="31.5" customHeight="1" thickBot="1">
      <c r="A195" s="262"/>
      <c r="B195" s="577" t="s">
        <v>309</v>
      </c>
      <c r="C195" s="579"/>
      <c r="D195" s="522"/>
      <c r="E195" s="480">
        <f>'Financial Statements'!$F28</f>
        <v>0</v>
      </c>
      <c r="F195" s="521"/>
      <c r="G195" s="567"/>
      <c r="H195" s="568"/>
      <c r="I195" s="536"/>
      <c r="J195" s="567"/>
      <c r="K195" s="568"/>
      <c r="L195" s="536"/>
      <c r="M195" s="567"/>
      <c r="N195" s="568"/>
      <c r="O195" s="521"/>
      <c r="P195" s="735"/>
      <c r="Q195" s="736"/>
      <c r="R195" s="736"/>
      <c r="S195" s="736"/>
      <c r="T195" s="736"/>
      <c r="U195" s="736"/>
      <c r="V195" s="736"/>
      <c r="W195" s="737"/>
      <c r="X195" s="19"/>
      <c r="Y195" s="12"/>
      <c r="Z195" s="12"/>
      <c r="AA195" s="12"/>
      <c r="AB195" s="12"/>
      <c r="AC195" s="12"/>
      <c r="AD195" s="12"/>
      <c r="AE195" s="12"/>
      <c r="AF195" s="12"/>
      <c r="AG195" s="12"/>
      <c r="AH195" s="12"/>
      <c r="AI195" s="12"/>
      <c r="AJ195" s="12"/>
      <c r="AK195" s="12"/>
      <c r="AL195" s="12"/>
      <c r="AM195" s="12"/>
      <c r="AN195" s="12"/>
      <c r="AO195" s="12"/>
      <c r="AP195" s="12"/>
      <c r="AQ195" s="12"/>
      <c r="AR195" s="12"/>
      <c r="AS195" s="12"/>
    </row>
    <row r="196" spans="1:45" ht="16.5" thickBot="1">
      <c r="A196" s="262"/>
      <c r="B196" s="610"/>
      <c r="C196" s="610"/>
      <c r="D196" s="522"/>
      <c r="E196" s="532"/>
      <c r="F196" s="521"/>
      <c r="G196" s="566"/>
      <c r="H196" s="566"/>
      <c r="I196" s="535"/>
      <c r="J196" s="566"/>
      <c r="K196" s="566"/>
      <c r="L196" s="535"/>
      <c r="M196" s="566"/>
      <c r="N196" s="566"/>
      <c r="O196" s="521"/>
      <c r="P196" s="601"/>
      <c r="Q196" s="601"/>
      <c r="R196" s="601"/>
      <c r="S196" s="601"/>
      <c r="T196" s="601"/>
      <c r="U196" s="601"/>
      <c r="V196" s="601"/>
      <c r="W196" s="601"/>
      <c r="X196" s="19"/>
      <c r="Y196" s="12"/>
      <c r="Z196" s="12"/>
      <c r="AA196" s="12"/>
      <c r="AB196" s="12"/>
      <c r="AC196" s="12"/>
      <c r="AD196" s="12"/>
      <c r="AE196" s="12"/>
      <c r="AF196" s="12"/>
      <c r="AG196" s="12"/>
      <c r="AH196" s="12"/>
      <c r="AI196" s="12"/>
      <c r="AJ196" s="12"/>
      <c r="AK196" s="12"/>
      <c r="AL196" s="12"/>
      <c r="AM196" s="12"/>
      <c r="AN196" s="12"/>
      <c r="AO196" s="12"/>
      <c r="AP196" s="12"/>
      <c r="AQ196" s="12"/>
      <c r="AR196" s="12"/>
      <c r="AS196" s="12"/>
    </row>
    <row r="197" spans="1:45" ht="15" customHeight="1" thickBot="1">
      <c r="A197" s="262"/>
      <c r="B197" s="609" t="s">
        <v>310</v>
      </c>
      <c r="C197" s="609"/>
      <c r="D197" s="522"/>
      <c r="E197" s="532"/>
      <c r="F197" s="521"/>
      <c r="G197" s="561">
        <f>G179</f>
        <v>43465</v>
      </c>
      <c r="H197" s="562"/>
      <c r="I197" s="267"/>
      <c r="J197" s="561">
        <f>J179</f>
        <v>43830</v>
      </c>
      <c r="K197" s="562"/>
      <c r="L197" s="267"/>
      <c r="M197" s="561">
        <f>M179</f>
        <v>44196</v>
      </c>
      <c r="N197" s="562"/>
      <c r="O197" s="521"/>
      <c r="P197" s="601"/>
      <c r="Q197" s="601"/>
      <c r="R197" s="601"/>
      <c r="S197" s="601"/>
      <c r="T197" s="601"/>
      <c r="U197" s="601"/>
      <c r="V197" s="601"/>
      <c r="W197" s="601"/>
      <c r="X197" s="19"/>
      <c r="Y197" s="12"/>
      <c r="Z197" s="12"/>
      <c r="AA197" s="12"/>
      <c r="AB197" s="12"/>
      <c r="AC197" s="12"/>
      <c r="AD197" s="12"/>
      <c r="AE197" s="12"/>
      <c r="AF197" s="12"/>
      <c r="AG197" s="12"/>
      <c r="AH197" s="12"/>
      <c r="AI197" s="12"/>
      <c r="AJ197" s="12"/>
      <c r="AK197" s="12"/>
      <c r="AL197" s="12"/>
      <c r="AM197" s="12"/>
      <c r="AN197" s="12"/>
      <c r="AO197" s="12"/>
      <c r="AP197" s="12"/>
      <c r="AQ197" s="12"/>
      <c r="AR197" s="12"/>
      <c r="AS197" s="12"/>
    </row>
    <row r="198" spans="1:45" ht="16.5" thickBot="1">
      <c r="A198" s="262"/>
      <c r="B198" s="610"/>
      <c r="C198" s="610"/>
      <c r="D198" s="522"/>
      <c r="E198" s="532"/>
      <c r="F198" s="521"/>
      <c r="G198" s="566"/>
      <c r="H198" s="566"/>
      <c r="I198" s="535"/>
      <c r="J198" s="566"/>
      <c r="K198" s="566"/>
      <c r="L198" s="535"/>
      <c r="M198" s="566"/>
      <c r="N198" s="566"/>
      <c r="O198" s="521"/>
      <c r="P198" s="601"/>
      <c r="Q198" s="601"/>
      <c r="R198" s="601"/>
      <c r="S198" s="601"/>
      <c r="T198" s="601"/>
      <c r="U198" s="601"/>
      <c r="V198" s="601"/>
      <c r="W198" s="601"/>
      <c r="X198" s="19"/>
      <c r="Y198" s="12"/>
      <c r="Z198" s="12"/>
      <c r="AA198" s="12"/>
      <c r="AB198" s="12"/>
      <c r="AC198" s="12"/>
      <c r="AD198" s="12"/>
      <c r="AE198" s="12"/>
      <c r="AF198" s="12"/>
      <c r="AG198" s="12"/>
      <c r="AH198" s="12"/>
      <c r="AI198" s="12"/>
      <c r="AJ198" s="12"/>
      <c r="AK198" s="12"/>
      <c r="AL198" s="12"/>
      <c r="AM198" s="12"/>
      <c r="AN198" s="12"/>
      <c r="AO198" s="12"/>
      <c r="AP198" s="12"/>
      <c r="AQ198" s="12"/>
      <c r="AR198" s="12"/>
      <c r="AS198" s="12"/>
    </row>
    <row r="199" spans="1:45" ht="15" customHeight="1" thickBot="1">
      <c r="A199" s="262"/>
      <c r="B199" s="577" t="s">
        <v>231</v>
      </c>
      <c r="C199" s="579"/>
      <c r="D199" s="522"/>
      <c r="E199" s="397">
        <f>'Financial Statements'!$F32</f>
        <v>0</v>
      </c>
      <c r="F199" s="523"/>
      <c r="G199" s="567"/>
      <c r="H199" s="568"/>
      <c r="I199" s="536"/>
      <c r="J199" s="567"/>
      <c r="K199" s="568"/>
      <c r="L199" s="536"/>
      <c r="M199" s="567"/>
      <c r="N199" s="568"/>
      <c r="O199" s="521"/>
      <c r="P199" s="729" t="s">
        <v>311</v>
      </c>
      <c r="Q199" s="730"/>
      <c r="R199" s="730"/>
      <c r="S199" s="730"/>
      <c r="T199" s="730"/>
      <c r="U199" s="730"/>
      <c r="V199" s="730"/>
      <c r="W199" s="731"/>
      <c r="X199" s="19"/>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ht="16.5" thickBot="1">
      <c r="A200" s="262"/>
      <c r="B200" s="587"/>
      <c r="C200" s="587"/>
      <c r="D200" s="522"/>
      <c r="E200" s="481"/>
      <c r="F200" s="523"/>
      <c r="G200" s="569"/>
      <c r="H200" s="569"/>
      <c r="I200" s="536"/>
      <c r="J200" s="569"/>
      <c r="K200" s="569"/>
      <c r="L200" s="536"/>
      <c r="M200" s="569"/>
      <c r="N200" s="569"/>
      <c r="O200" s="521"/>
      <c r="P200" s="732"/>
      <c r="Q200" s="733"/>
      <c r="R200" s="733"/>
      <c r="S200" s="733"/>
      <c r="T200" s="733"/>
      <c r="U200" s="733"/>
      <c r="V200" s="733"/>
      <c r="W200" s="734"/>
      <c r="X200" s="19"/>
      <c r="Y200" s="12"/>
      <c r="Z200" s="12"/>
      <c r="AA200" s="12"/>
      <c r="AB200" s="12"/>
      <c r="AC200" s="12"/>
      <c r="AD200" s="12"/>
      <c r="AE200" s="12"/>
      <c r="AF200" s="12"/>
      <c r="AG200" s="12"/>
      <c r="AH200" s="12"/>
      <c r="AI200" s="12"/>
      <c r="AJ200" s="12"/>
      <c r="AK200" s="12"/>
      <c r="AL200" s="12"/>
      <c r="AM200" s="12"/>
      <c r="AN200" s="12"/>
      <c r="AO200" s="12"/>
      <c r="AP200" s="12"/>
      <c r="AQ200" s="12"/>
      <c r="AR200" s="12"/>
      <c r="AS200" s="12"/>
    </row>
    <row r="201" spans="1:45" ht="33.75" customHeight="1" thickBot="1">
      <c r="A201" s="262"/>
      <c r="B201" s="611" t="s">
        <v>232</v>
      </c>
      <c r="C201" s="612"/>
      <c r="D201" s="522"/>
      <c r="E201" s="397">
        <f>'Financial Statements'!$F33</f>
        <v>0</v>
      </c>
      <c r="F201" s="523"/>
      <c r="G201" s="567"/>
      <c r="H201" s="568"/>
      <c r="I201" s="536"/>
      <c r="J201" s="567"/>
      <c r="K201" s="568"/>
      <c r="L201" s="536"/>
      <c r="M201" s="567"/>
      <c r="N201" s="568"/>
      <c r="O201" s="521"/>
      <c r="P201" s="732"/>
      <c r="Q201" s="733"/>
      <c r="R201" s="733"/>
      <c r="S201" s="733"/>
      <c r="T201" s="733"/>
      <c r="U201" s="733"/>
      <c r="V201" s="733"/>
      <c r="W201" s="734"/>
      <c r="X201" s="19"/>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16.5" thickBot="1">
      <c r="A202" s="262"/>
      <c r="B202" s="587"/>
      <c r="C202" s="587"/>
      <c r="D202" s="522"/>
      <c r="E202" s="481"/>
      <c r="F202" s="482"/>
      <c r="G202" s="569"/>
      <c r="H202" s="569"/>
      <c r="I202" s="536"/>
      <c r="J202" s="569"/>
      <c r="K202" s="569"/>
      <c r="L202" s="536"/>
      <c r="M202" s="569"/>
      <c r="N202" s="569"/>
      <c r="O202" s="521"/>
      <c r="P202" s="732"/>
      <c r="Q202" s="733"/>
      <c r="R202" s="733"/>
      <c r="S202" s="733"/>
      <c r="T202" s="733"/>
      <c r="U202" s="733"/>
      <c r="V202" s="733"/>
      <c r="W202" s="734"/>
      <c r="X202" s="19"/>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15" customHeight="1" thickBot="1">
      <c r="A203" s="262"/>
      <c r="B203" s="611" t="s">
        <v>312</v>
      </c>
      <c r="C203" s="612"/>
      <c r="D203" s="522"/>
      <c r="E203" s="397">
        <f>'Financial Statements'!$F35</f>
        <v>0</v>
      </c>
      <c r="F203" s="483"/>
      <c r="G203" s="567"/>
      <c r="H203" s="568"/>
      <c r="I203" s="536"/>
      <c r="J203" s="567"/>
      <c r="K203" s="568"/>
      <c r="L203" s="536"/>
      <c r="M203" s="567"/>
      <c r="N203" s="568"/>
      <c r="O203" s="521"/>
      <c r="P203" s="732"/>
      <c r="Q203" s="733"/>
      <c r="R203" s="733"/>
      <c r="S203" s="733"/>
      <c r="T203" s="733"/>
      <c r="U203" s="733"/>
      <c r="V203" s="733"/>
      <c r="W203" s="734"/>
      <c r="X203" s="19"/>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ht="16.5" thickBot="1">
      <c r="A204" s="262"/>
      <c r="B204" s="587"/>
      <c r="C204" s="587"/>
      <c r="D204" s="522"/>
      <c r="E204" s="481"/>
      <c r="F204" s="482"/>
      <c r="G204" s="569"/>
      <c r="H204" s="569"/>
      <c r="I204" s="536"/>
      <c r="J204" s="569"/>
      <c r="K204" s="569"/>
      <c r="L204" s="536"/>
      <c r="M204" s="569"/>
      <c r="N204" s="569"/>
      <c r="O204" s="521"/>
      <c r="P204" s="732"/>
      <c r="Q204" s="733"/>
      <c r="R204" s="733"/>
      <c r="S204" s="733"/>
      <c r="T204" s="733"/>
      <c r="U204" s="733"/>
      <c r="V204" s="733"/>
      <c r="W204" s="734"/>
      <c r="X204" s="19"/>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ht="30" customHeight="1" thickBot="1">
      <c r="A205" s="262"/>
      <c r="B205" s="577" t="s">
        <v>313</v>
      </c>
      <c r="C205" s="579"/>
      <c r="D205" s="522"/>
      <c r="E205" s="397">
        <f>'Financial Statements'!$F36</f>
        <v>0</v>
      </c>
      <c r="F205" s="483"/>
      <c r="G205" s="567"/>
      <c r="H205" s="568"/>
      <c r="I205" s="536"/>
      <c r="J205" s="567"/>
      <c r="K205" s="568"/>
      <c r="L205" s="536"/>
      <c r="M205" s="567"/>
      <c r="N205" s="568"/>
      <c r="O205" s="521"/>
      <c r="P205" s="735"/>
      <c r="Q205" s="736"/>
      <c r="R205" s="736"/>
      <c r="S205" s="736"/>
      <c r="T205" s="736"/>
      <c r="U205" s="736"/>
      <c r="V205" s="736"/>
      <c r="W205" s="737"/>
      <c r="X205" s="19"/>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16.5" thickBot="1">
      <c r="A206" s="262"/>
      <c r="B206" s="587"/>
      <c r="C206" s="587"/>
      <c r="D206" s="522"/>
      <c r="E206" s="532"/>
      <c r="F206" s="150"/>
      <c r="G206" s="566"/>
      <c r="H206" s="566"/>
      <c r="I206" s="535"/>
      <c r="J206" s="566"/>
      <c r="K206" s="566"/>
      <c r="L206" s="535"/>
      <c r="M206" s="566"/>
      <c r="N206" s="566"/>
      <c r="O206" s="521"/>
      <c r="P206" s="601"/>
      <c r="Q206" s="601"/>
      <c r="R206" s="601"/>
      <c r="S206" s="601"/>
      <c r="T206" s="601"/>
      <c r="U206" s="601"/>
      <c r="V206" s="601"/>
      <c r="W206" s="601"/>
      <c r="X206" s="19"/>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ht="23.25" customHeight="1" thickBot="1">
      <c r="A207" s="262"/>
      <c r="B207" s="621" t="s">
        <v>314</v>
      </c>
      <c r="C207" s="621"/>
      <c r="D207" s="522"/>
      <c r="E207" s="532"/>
      <c r="F207" s="151"/>
      <c r="G207" s="561">
        <f>G197</f>
        <v>43465</v>
      </c>
      <c r="H207" s="562"/>
      <c r="I207" s="267"/>
      <c r="J207" s="561">
        <f>J197</f>
        <v>43830</v>
      </c>
      <c r="K207" s="562"/>
      <c r="L207" s="267"/>
      <c r="M207" s="561">
        <f>M197</f>
        <v>44196</v>
      </c>
      <c r="N207" s="562"/>
      <c r="O207" s="521"/>
      <c r="P207" s="601"/>
      <c r="Q207" s="601"/>
      <c r="R207" s="601"/>
      <c r="S207" s="601"/>
      <c r="T207" s="601"/>
      <c r="U207" s="601"/>
      <c r="V207" s="601"/>
      <c r="W207" s="601"/>
      <c r="X207" s="19"/>
      <c r="Y207" s="12"/>
      <c r="Z207" s="12"/>
      <c r="AA207" s="12"/>
      <c r="AB207" s="12"/>
      <c r="AC207" s="12"/>
      <c r="AD207" s="12"/>
      <c r="AE207" s="12"/>
      <c r="AF207" s="12"/>
      <c r="AG207" s="12"/>
      <c r="AH207" s="12"/>
      <c r="AI207" s="12"/>
      <c r="AJ207" s="12"/>
      <c r="AK207" s="12"/>
      <c r="AL207" s="12"/>
      <c r="AM207" s="12"/>
      <c r="AN207" s="12"/>
      <c r="AO207" s="12"/>
      <c r="AP207" s="12"/>
      <c r="AQ207" s="12"/>
      <c r="AR207" s="12"/>
      <c r="AS207" s="12"/>
    </row>
    <row r="208" spans="1:45" ht="16.5" thickBot="1">
      <c r="A208" s="262"/>
      <c r="B208" s="587"/>
      <c r="C208" s="587"/>
      <c r="D208" s="522"/>
      <c r="E208" s="532"/>
      <c r="F208" s="150"/>
      <c r="G208" s="566"/>
      <c r="H208" s="566"/>
      <c r="I208" s="535"/>
      <c r="J208" s="566"/>
      <c r="K208" s="566"/>
      <c r="L208" s="535"/>
      <c r="M208" s="566"/>
      <c r="N208" s="566"/>
      <c r="O208" s="521"/>
      <c r="P208" s="601"/>
      <c r="Q208" s="601"/>
      <c r="R208" s="601"/>
      <c r="S208" s="601"/>
      <c r="T208" s="601"/>
      <c r="U208" s="601"/>
      <c r="V208" s="601"/>
      <c r="W208" s="601"/>
      <c r="X208" s="19"/>
      <c r="Y208" s="12"/>
      <c r="Z208" s="12"/>
      <c r="AA208" s="12"/>
      <c r="AB208" s="12"/>
      <c r="AC208" s="12"/>
      <c r="AD208" s="12"/>
      <c r="AE208" s="12"/>
      <c r="AF208" s="12"/>
      <c r="AG208" s="12"/>
      <c r="AH208" s="12"/>
      <c r="AI208" s="12"/>
      <c r="AJ208" s="12"/>
      <c r="AK208" s="12"/>
      <c r="AL208" s="12"/>
      <c r="AM208" s="12"/>
      <c r="AN208" s="12"/>
      <c r="AO208" s="12"/>
      <c r="AP208" s="12"/>
      <c r="AQ208" s="12"/>
      <c r="AR208" s="12"/>
      <c r="AS208" s="12"/>
    </row>
    <row r="209" spans="1:45" ht="16.5" thickBot="1">
      <c r="A209" s="262"/>
      <c r="B209" s="622" t="s">
        <v>237</v>
      </c>
      <c r="C209" s="623"/>
      <c r="D209" s="522"/>
      <c r="E209" s="397">
        <f>'Financial Statements'!$F40</f>
        <v>0</v>
      </c>
      <c r="F209" s="483"/>
      <c r="G209" s="567"/>
      <c r="H209" s="568"/>
      <c r="I209" s="536"/>
      <c r="J209" s="567"/>
      <c r="K209" s="568"/>
      <c r="L209" s="536"/>
      <c r="M209" s="567"/>
      <c r="N209" s="568"/>
      <c r="O209" s="521"/>
      <c r="P209" s="729" t="s">
        <v>315</v>
      </c>
      <c r="Q209" s="730"/>
      <c r="R209" s="730"/>
      <c r="S209" s="730"/>
      <c r="T209" s="730"/>
      <c r="U209" s="730"/>
      <c r="V209" s="730"/>
      <c r="W209" s="731"/>
      <c r="X209" s="19"/>
      <c r="Y209" s="12"/>
      <c r="Z209" s="12"/>
      <c r="AA209" s="12"/>
      <c r="AB209" s="12"/>
      <c r="AC209" s="12"/>
      <c r="AD209" s="12"/>
      <c r="AE209" s="12"/>
      <c r="AF209" s="12"/>
      <c r="AG209" s="12"/>
      <c r="AH209" s="12"/>
      <c r="AI209" s="12"/>
      <c r="AJ209" s="12"/>
      <c r="AK209" s="12"/>
      <c r="AL209" s="12"/>
      <c r="AM209" s="12"/>
      <c r="AN209" s="12"/>
      <c r="AO209" s="12"/>
      <c r="AP209" s="12"/>
      <c r="AQ209" s="12"/>
      <c r="AR209" s="12"/>
      <c r="AS209" s="12"/>
    </row>
    <row r="210" spans="1:45" ht="16.5" thickBot="1">
      <c r="A210" s="262"/>
      <c r="B210" s="587"/>
      <c r="C210" s="587"/>
      <c r="D210" s="522"/>
      <c r="E210" s="481"/>
      <c r="F210" s="482"/>
      <c r="G210" s="569"/>
      <c r="H210" s="569"/>
      <c r="I210" s="536"/>
      <c r="J210" s="569"/>
      <c r="K210" s="569"/>
      <c r="L210" s="536"/>
      <c r="M210" s="569"/>
      <c r="N210" s="569"/>
      <c r="O210" s="521"/>
      <c r="P210" s="732"/>
      <c r="Q210" s="733"/>
      <c r="R210" s="733"/>
      <c r="S210" s="733"/>
      <c r="T210" s="733"/>
      <c r="U210" s="733"/>
      <c r="V210" s="733"/>
      <c r="W210" s="734"/>
      <c r="X210" s="19"/>
      <c r="Y210" s="12"/>
      <c r="Z210" s="12"/>
      <c r="AA210" s="12"/>
      <c r="AB210" s="12"/>
      <c r="AC210" s="12"/>
      <c r="AD210" s="12"/>
      <c r="AE210" s="12"/>
      <c r="AF210" s="12"/>
      <c r="AG210" s="12"/>
      <c r="AH210" s="12"/>
      <c r="AI210" s="12"/>
      <c r="AJ210" s="12"/>
      <c r="AK210" s="12"/>
      <c r="AL210" s="12"/>
      <c r="AM210" s="12"/>
      <c r="AN210" s="12"/>
      <c r="AO210" s="12"/>
      <c r="AP210" s="12"/>
      <c r="AQ210" s="12"/>
      <c r="AR210" s="12"/>
      <c r="AS210" s="12"/>
    </row>
    <row r="211" spans="1:45" ht="15" customHeight="1" thickBot="1">
      <c r="A211" s="262"/>
      <c r="B211" s="622" t="s">
        <v>239</v>
      </c>
      <c r="C211" s="623"/>
      <c r="D211" s="522"/>
      <c r="E211" s="397">
        <f>'Financial Statements'!$F42</f>
        <v>0</v>
      </c>
      <c r="F211" s="483"/>
      <c r="G211" s="567"/>
      <c r="H211" s="568"/>
      <c r="I211" s="536"/>
      <c r="J211" s="567"/>
      <c r="K211" s="568"/>
      <c r="L211" s="536"/>
      <c r="M211" s="567"/>
      <c r="N211" s="568"/>
      <c r="O211" s="521"/>
      <c r="P211" s="732"/>
      <c r="Q211" s="733"/>
      <c r="R211" s="733"/>
      <c r="S211" s="733"/>
      <c r="T211" s="733"/>
      <c r="U211" s="733"/>
      <c r="V211" s="733"/>
      <c r="W211" s="734"/>
      <c r="X211" s="19"/>
      <c r="Y211" s="12"/>
      <c r="Z211" s="12"/>
      <c r="AA211" s="12"/>
      <c r="AB211" s="12"/>
      <c r="AC211" s="12"/>
      <c r="AD211" s="12"/>
      <c r="AE211" s="12"/>
      <c r="AF211" s="12"/>
      <c r="AG211" s="12"/>
      <c r="AH211" s="12"/>
      <c r="AI211" s="12"/>
      <c r="AJ211" s="12"/>
      <c r="AK211" s="12"/>
      <c r="AL211" s="12"/>
      <c r="AM211" s="12"/>
      <c r="AN211" s="12"/>
      <c r="AO211" s="12"/>
      <c r="AP211" s="12"/>
      <c r="AQ211" s="12"/>
      <c r="AR211" s="12"/>
      <c r="AS211" s="12"/>
    </row>
    <row r="212" spans="1:45" ht="16.5" thickBot="1">
      <c r="A212" s="262"/>
      <c r="B212" s="587"/>
      <c r="C212" s="587"/>
      <c r="D212" s="522"/>
      <c r="E212" s="481"/>
      <c r="F212" s="484"/>
      <c r="G212" s="569"/>
      <c r="H212" s="569"/>
      <c r="I212" s="536"/>
      <c r="J212" s="569"/>
      <c r="K212" s="569"/>
      <c r="L212" s="536"/>
      <c r="M212" s="569"/>
      <c r="N212" s="569"/>
      <c r="O212" s="521"/>
      <c r="P212" s="732"/>
      <c r="Q212" s="733"/>
      <c r="R212" s="733"/>
      <c r="S212" s="733"/>
      <c r="T212" s="733"/>
      <c r="U212" s="733"/>
      <c r="V212" s="733"/>
      <c r="W212" s="734"/>
      <c r="X212" s="19"/>
      <c r="Y212" s="12"/>
      <c r="Z212" s="12"/>
      <c r="AA212" s="12"/>
      <c r="AB212" s="12"/>
      <c r="AC212" s="12"/>
      <c r="AD212" s="12"/>
      <c r="AE212" s="12"/>
      <c r="AF212" s="12"/>
      <c r="AG212" s="12"/>
      <c r="AH212" s="12"/>
      <c r="AI212" s="12"/>
      <c r="AJ212" s="12"/>
      <c r="AK212" s="12"/>
      <c r="AL212" s="12"/>
      <c r="AM212" s="12"/>
      <c r="AN212" s="12"/>
      <c r="AO212" s="12"/>
      <c r="AP212" s="12"/>
      <c r="AQ212" s="12"/>
      <c r="AR212" s="12"/>
      <c r="AS212" s="12"/>
    </row>
    <row r="213" spans="1:45" ht="32.25" customHeight="1" thickBot="1">
      <c r="A213" s="262"/>
      <c r="B213" s="611" t="s">
        <v>241</v>
      </c>
      <c r="C213" s="612"/>
      <c r="D213" s="522"/>
      <c r="E213" s="397">
        <f>'Financial Statements'!F43</f>
        <v>0</v>
      </c>
      <c r="F213" s="523"/>
      <c r="G213" s="567"/>
      <c r="H213" s="568"/>
      <c r="I213" s="536"/>
      <c r="J213" s="567"/>
      <c r="K213" s="568"/>
      <c r="L213" s="536"/>
      <c r="M213" s="567"/>
      <c r="N213" s="568"/>
      <c r="O213" s="521"/>
      <c r="P213" s="735"/>
      <c r="Q213" s="736"/>
      <c r="R213" s="736"/>
      <c r="S213" s="736"/>
      <c r="T213" s="736"/>
      <c r="U213" s="736"/>
      <c r="V213" s="736"/>
      <c r="W213" s="737"/>
      <c r="X213" s="19"/>
      <c r="Y213" s="12"/>
      <c r="Z213" s="12"/>
      <c r="AA213" s="12"/>
      <c r="AB213" s="12"/>
      <c r="AC213" s="12"/>
      <c r="AD213" s="12"/>
      <c r="AE213" s="12"/>
      <c r="AF213" s="12"/>
      <c r="AG213" s="12"/>
      <c r="AH213" s="12"/>
      <c r="AI213" s="12"/>
      <c r="AJ213" s="12"/>
      <c r="AK213" s="12"/>
      <c r="AL213" s="12"/>
      <c r="AM213" s="12"/>
      <c r="AN213" s="12"/>
      <c r="AO213" s="12"/>
      <c r="AP213" s="12"/>
      <c r="AQ213" s="12"/>
      <c r="AR213" s="12"/>
      <c r="AS213" s="12"/>
    </row>
    <row r="214" spans="1:45" ht="16.5" thickBot="1">
      <c r="A214" s="262"/>
      <c r="B214" s="587"/>
      <c r="C214" s="587"/>
      <c r="D214" s="522"/>
      <c r="E214" s="481"/>
      <c r="F214" s="523"/>
      <c r="G214" s="584"/>
      <c r="H214" s="584"/>
      <c r="I214" s="523"/>
      <c r="J214" s="584"/>
      <c r="K214" s="584"/>
      <c r="L214" s="523"/>
      <c r="M214" s="584"/>
      <c r="N214" s="584"/>
      <c r="O214" s="521"/>
      <c r="P214" s="601"/>
      <c r="Q214" s="601"/>
      <c r="R214" s="601"/>
      <c r="S214" s="601"/>
      <c r="T214" s="601"/>
      <c r="U214" s="601"/>
      <c r="V214" s="601"/>
      <c r="W214" s="601"/>
      <c r="X214" s="19"/>
      <c r="Y214" s="12"/>
      <c r="Z214" s="12"/>
      <c r="AA214" s="12"/>
      <c r="AB214" s="12"/>
      <c r="AC214" s="12"/>
      <c r="AD214" s="12"/>
      <c r="AE214" s="12"/>
      <c r="AF214" s="12"/>
      <c r="AG214" s="12"/>
      <c r="AH214" s="12"/>
      <c r="AI214" s="12"/>
      <c r="AJ214" s="12"/>
      <c r="AK214" s="12"/>
      <c r="AL214" s="12"/>
      <c r="AM214" s="12"/>
      <c r="AN214" s="12"/>
      <c r="AO214" s="12"/>
      <c r="AP214" s="12"/>
      <c r="AQ214" s="12"/>
      <c r="AR214" s="12"/>
      <c r="AS214" s="12"/>
    </row>
    <row r="215" spans="1:45" ht="34.5" customHeight="1" thickBot="1">
      <c r="A215" s="262"/>
      <c r="B215" s="580" t="s">
        <v>238</v>
      </c>
      <c r="C215" s="581"/>
      <c r="D215" s="521"/>
      <c r="E215" s="397">
        <f>'Financial Statements'!F41</f>
        <v>0</v>
      </c>
      <c r="F215" s="523"/>
      <c r="G215" s="585">
        <f>'Projected Statements'!D14-G217</f>
        <v>0</v>
      </c>
      <c r="H215" s="586"/>
      <c r="I215" s="481"/>
      <c r="J215" s="585">
        <f>'Projected Statements'!E14-J217</f>
        <v>0</v>
      </c>
      <c r="K215" s="586"/>
      <c r="L215" s="481"/>
      <c r="M215" s="585">
        <f>'Projected Statements'!F14-M217</f>
        <v>0</v>
      </c>
      <c r="N215" s="586"/>
      <c r="O215" s="521"/>
      <c r="P215" s="613" t="s">
        <v>316</v>
      </c>
      <c r="Q215" s="614"/>
      <c r="R215" s="614"/>
      <c r="S215" s="614"/>
      <c r="T215" s="614"/>
      <c r="U215" s="614"/>
      <c r="V215" s="614"/>
      <c r="W215" s="615"/>
      <c r="X215" s="19"/>
      <c r="Y215" s="12"/>
      <c r="Z215" s="12"/>
      <c r="AA215" s="12"/>
      <c r="AB215" s="12"/>
      <c r="AC215" s="12"/>
      <c r="AD215" s="12"/>
      <c r="AE215" s="12"/>
      <c r="AF215" s="12"/>
      <c r="AG215" s="12"/>
      <c r="AH215" s="12"/>
      <c r="AI215" s="12"/>
      <c r="AJ215" s="12"/>
      <c r="AK215" s="12"/>
      <c r="AL215" s="12"/>
      <c r="AM215" s="12"/>
      <c r="AN215" s="12"/>
      <c r="AO215" s="12"/>
      <c r="AP215" s="12"/>
      <c r="AQ215" s="12"/>
      <c r="AR215" s="12"/>
      <c r="AS215" s="12"/>
    </row>
    <row r="216" spans="1:45" ht="15.75" customHeight="1" thickBot="1">
      <c r="A216" s="576"/>
      <c r="B216" s="576"/>
      <c r="C216" s="21"/>
      <c r="D216" s="21"/>
      <c r="E216" s="21"/>
      <c r="F216" s="21"/>
      <c r="G216" s="19"/>
      <c r="H216" s="19"/>
      <c r="I216" s="19"/>
      <c r="J216" s="19"/>
      <c r="K216" s="19"/>
      <c r="L216" s="19"/>
      <c r="M216" s="19"/>
      <c r="N216" s="19"/>
      <c r="O216" s="19"/>
      <c r="P216" s="19"/>
      <c r="Q216" s="19"/>
      <c r="R216" s="19"/>
      <c r="S216" s="19"/>
      <c r="T216" s="19"/>
      <c r="U216" s="576"/>
      <c r="V216" s="576"/>
      <c r="W216" s="21"/>
      <c r="X216" s="21"/>
      <c r="Y216" s="21"/>
      <c r="Z216" s="21"/>
      <c r="AA216" s="19"/>
      <c r="AB216" s="19"/>
      <c r="AC216" s="19"/>
      <c r="AD216" s="19"/>
      <c r="AE216" s="19"/>
      <c r="AF216" s="19"/>
      <c r="AG216" s="19"/>
      <c r="AH216" s="19"/>
      <c r="AI216" s="19"/>
      <c r="AJ216" s="19"/>
      <c r="AK216" s="19"/>
      <c r="AL216" s="19"/>
      <c r="AM216" s="19"/>
      <c r="AN216" s="19"/>
      <c r="AO216" s="19"/>
      <c r="AP216" s="12"/>
      <c r="AQ216" s="12"/>
      <c r="AR216" s="12"/>
      <c r="AS216" s="12"/>
    </row>
    <row r="217" spans="1:45" ht="98.25" customHeight="1" thickBot="1">
      <c r="A217" s="19"/>
      <c r="B217" s="577" t="s">
        <v>317</v>
      </c>
      <c r="C217" s="579"/>
      <c r="D217" s="19"/>
      <c r="E217" s="494" t="s">
        <v>318</v>
      </c>
      <c r="F217" s="535"/>
      <c r="G217" s="582"/>
      <c r="H217" s="583"/>
      <c r="I217" s="510"/>
      <c r="J217" s="582"/>
      <c r="K217" s="583"/>
      <c r="L217" s="510"/>
      <c r="M217" s="582"/>
      <c r="N217" s="583"/>
      <c r="O217" s="521"/>
      <c r="P217" s="577" t="s">
        <v>319</v>
      </c>
      <c r="Q217" s="578"/>
      <c r="R217" s="578"/>
      <c r="S217" s="578"/>
      <c r="T217" s="578"/>
      <c r="U217" s="578"/>
      <c r="V217" s="578"/>
      <c r="W217" s="579"/>
      <c r="X217" s="19"/>
      <c r="Y217" s="12"/>
      <c r="Z217" s="12"/>
      <c r="AA217" s="12"/>
      <c r="AB217" s="12"/>
      <c r="AC217" s="12"/>
      <c r="AD217" s="12"/>
      <c r="AE217" s="12"/>
      <c r="AF217" s="12"/>
      <c r="AG217" s="12"/>
      <c r="AH217" s="12"/>
      <c r="AI217" s="12"/>
      <c r="AJ217" s="12"/>
      <c r="AK217" s="12"/>
      <c r="AL217" s="12"/>
      <c r="AM217" s="12"/>
      <c r="AN217" s="12"/>
      <c r="AO217" s="12"/>
      <c r="AP217" s="12"/>
      <c r="AQ217" s="12"/>
      <c r="AR217" s="12"/>
      <c r="AS217" s="12"/>
    </row>
    <row r="218" spans="1:45" ht="25.5" customHeight="1">
      <c r="A218" s="19"/>
      <c r="B218" s="19"/>
      <c r="C218" s="19"/>
      <c r="D218" s="19"/>
      <c r="E218" s="19"/>
      <c r="F218" s="19"/>
      <c r="G218" s="521"/>
      <c r="H218" s="521"/>
      <c r="I218" s="521"/>
      <c r="J218" s="521"/>
      <c r="K218" s="521"/>
      <c r="L218" s="521"/>
      <c r="M218" s="521"/>
      <c r="N218" s="521"/>
      <c r="O218" s="521"/>
      <c r="P218" s="529"/>
      <c r="Q218" s="529"/>
      <c r="R218" s="529"/>
      <c r="S218" s="529"/>
      <c r="T218" s="529"/>
      <c r="U218" s="529"/>
      <c r="V218" s="529"/>
      <c r="W218" s="529"/>
      <c r="X218" s="19"/>
      <c r="Y218" s="12"/>
      <c r="Z218" s="12"/>
      <c r="AA218" s="12"/>
      <c r="AB218" s="12"/>
      <c r="AC218" s="12"/>
      <c r="AD218" s="12"/>
      <c r="AE218" s="12"/>
      <c r="AF218" s="12"/>
      <c r="AG218" s="12"/>
      <c r="AH218" s="12"/>
      <c r="AI218" s="12"/>
      <c r="AJ218" s="12"/>
      <c r="AK218" s="12"/>
      <c r="AL218" s="12"/>
      <c r="AM218" s="12"/>
      <c r="AN218" s="12"/>
      <c r="AO218" s="12"/>
      <c r="AP218" s="12"/>
      <c r="AQ218" s="12"/>
      <c r="AR218" s="12"/>
      <c r="AS218" s="12"/>
    </row>
    <row r="219" spans="1:45" ht="30" customHeight="1">
      <c r="A219" s="537"/>
      <c r="B219" s="537"/>
      <c r="C219" s="21"/>
      <c r="D219" s="21"/>
      <c r="E219" s="21"/>
      <c r="F219" s="21"/>
      <c r="G219" s="19"/>
      <c r="H219" s="19"/>
      <c r="I219" s="19"/>
      <c r="J219" s="19"/>
      <c r="K219" s="19"/>
      <c r="L219" s="19"/>
      <c r="M219" s="19"/>
      <c r="N219" s="19"/>
      <c r="O219" s="19"/>
      <c r="P219" s="19"/>
      <c r="Q219" s="19"/>
      <c r="R219" s="19"/>
      <c r="S219" s="19"/>
      <c r="T219" s="19"/>
      <c r="U219" s="19"/>
      <c r="V219" s="537"/>
      <c r="W219" s="537"/>
      <c r="X219" s="19"/>
      <c r="Y219" s="12"/>
      <c r="Z219" s="12"/>
      <c r="AA219" s="12"/>
      <c r="AB219" s="12"/>
      <c r="AC219" s="12"/>
      <c r="AD219" s="12"/>
      <c r="AE219" s="12"/>
      <c r="AF219" s="12"/>
      <c r="AG219" s="12"/>
      <c r="AH219" s="12"/>
      <c r="AI219" s="12"/>
      <c r="AJ219" s="12"/>
      <c r="AK219" s="12"/>
      <c r="AL219" s="12"/>
      <c r="AM219" s="12"/>
      <c r="AN219" s="12"/>
      <c r="AO219" s="12"/>
      <c r="AP219" s="12"/>
      <c r="AQ219" s="12"/>
      <c r="AR219" s="12"/>
      <c r="AS219" s="12"/>
    </row>
    <row r="220" spans="1:45" ht="15.75">
      <c r="A220" s="537"/>
      <c r="B220" s="537"/>
      <c r="C220" s="21"/>
      <c r="D220" s="21"/>
      <c r="E220" s="21"/>
      <c r="F220" s="21"/>
      <c r="G220" s="19"/>
      <c r="H220" s="19"/>
      <c r="I220" s="19"/>
      <c r="J220" s="19"/>
      <c r="K220" s="19"/>
      <c r="L220" s="19"/>
      <c r="M220" s="19"/>
      <c r="N220" s="19"/>
      <c r="O220" s="19"/>
      <c r="P220" s="19"/>
      <c r="Q220" s="19"/>
      <c r="R220" s="19"/>
      <c r="S220" s="19"/>
      <c r="T220" s="19"/>
      <c r="U220" s="537"/>
      <c r="V220" s="537"/>
      <c r="W220" s="21"/>
      <c r="X220" s="19"/>
      <c r="Y220" s="12"/>
      <c r="Z220" s="12"/>
      <c r="AA220" s="12"/>
      <c r="AB220" s="12"/>
      <c r="AC220" s="12"/>
      <c r="AD220" s="12"/>
      <c r="AE220" s="12"/>
      <c r="AF220" s="12"/>
      <c r="AG220" s="12"/>
      <c r="AH220" s="12"/>
      <c r="AI220" s="12"/>
      <c r="AJ220" s="12"/>
      <c r="AK220" s="12"/>
      <c r="AL220" s="12"/>
      <c r="AM220" s="12"/>
      <c r="AN220" s="12"/>
      <c r="AO220" s="12"/>
      <c r="AP220" s="12"/>
      <c r="AQ220" s="12"/>
      <c r="AR220" s="12"/>
      <c r="AS220" s="12"/>
    </row>
    <row r="221" spans="1:45" ht="15.75">
      <c r="A221" s="12"/>
      <c r="B221" s="21"/>
      <c r="C221" s="21"/>
      <c r="D221" s="21"/>
      <c r="E221" s="21"/>
      <c r="F221" s="21"/>
      <c r="G221" s="21"/>
      <c r="H221" s="19"/>
      <c r="I221" s="19"/>
      <c r="J221" s="19"/>
      <c r="K221" s="19"/>
      <c r="L221" s="19"/>
      <c r="M221" s="19"/>
      <c r="N221" s="19"/>
      <c r="O221" s="19"/>
      <c r="P221" s="19"/>
      <c r="Q221" s="19"/>
      <c r="R221" s="19"/>
      <c r="S221" s="19"/>
      <c r="T221" s="19"/>
      <c r="U221" s="19"/>
      <c r="V221" s="19"/>
      <c r="W221" s="19"/>
      <c r="X221" s="21"/>
      <c r="Y221" s="21"/>
      <c r="Z221" s="21"/>
      <c r="AA221" s="21"/>
      <c r="AB221" s="19"/>
      <c r="AC221" s="19"/>
      <c r="AD221" s="19"/>
      <c r="AE221" s="19"/>
      <c r="AF221" s="19"/>
      <c r="AG221" s="19"/>
      <c r="AH221" s="19"/>
      <c r="AI221" s="19"/>
      <c r="AJ221" s="19"/>
      <c r="AK221" s="19"/>
      <c r="AL221" s="19"/>
      <c r="AM221" s="19"/>
      <c r="AN221" s="19"/>
      <c r="AO221" s="19"/>
      <c r="AP221" s="19"/>
      <c r="AQ221" s="12"/>
      <c r="AR221" s="12"/>
      <c r="AS221" s="12"/>
    </row>
    <row r="222" spans="1:45" ht="15.75">
      <c r="A222" s="12"/>
      <c r="B222" s="576"/>
      <c r="C222" s="576"/>
      <c r="D222" s="21"/>
      <c r="E222" s="21"/>
      <c r="F222" s="21"/>
      <c r="G222" s="21"/>
      <c r="H222" s="19"/>
      <c r="I222" s="19"/>
      <c r="J222" s="19"/>
      <c r="K222" s="19"/>
      <c r="L222" s="19"/>
      <c r="M222" s="19"/>
      <c r="N222" s="19"/>
      <c r="O222" s="19"/>
      <c r="P222" s="19"/>
      <c r="Q222" s="21"/>
      <c r="R222" s="21"/>
      <c r="S222" s="21"/>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2"/>
      <c r="AQ222" s="12"/>
      <c r="AR222" s="12"/>
      <c r="AS222" s="12"/>
    </row>
    <row r="223" spans="1:45" ht="15.75">
      <c r="A223" s="21"/>
      <c r="B223" s="21"/>
      <c r="C223" s="21"/>
      <c r="D223" s="19"/>
      <c r="E223" s="19"/>
      <c r="F223" s="19"/>
      <c r="G223" s="19"/>
      <c r="H223" s="19"/>
      <c r="I223" s="19"/>
      <c r="J223" s="19"/>
      <c r="K223" s="19"/>
      <c r="L223" s="19"/>
      <c r="M223" s="19"/>
      <c r="N223" s="19"/>
      <c r="O223" s="19"/>
      <c r="P223" s="19"/>
      <c r="Q223" s="21"/>
      <c r="R223" s="21"/>
      <c r="S223" s="21"/>
      <c r="T223" s="21"/>
      <c r="U223" s="19"/>
      <c r="V223" s="19"/>
      <c r="W223" s="19"/>
      <c r="X223" s="19"/>
      <c r="Y223" s="19"/>
      <c r="Z223" s="19"/>
      <c r="AA223" s="19"/>
      <c r="AB223" s="19"/>
      <c r="AC223" s="19"/>
      <c r="AD223" s="19"/>
      <c r="AE223" s="19"/>
      <c r="AF223" s="19"/>
      <c r="AG223" s="19"/>
      <c r="AH223" s="12"/>
      <c r="AI223" s="12"/>
      <c r="AJ223" s="12"/>
      <c r="AK223" s="12"/>
      <c r="AL223" s="12"/>
      <c r="AM223" s="12"/>
      <c r="AN223" s="12"/>
      <c r="AO223" s="12"/>
      <c r="AP223" s="12"/>
      <c r="AQ223" s="12"/>
      <c r="AR223" s="12"/>
      <c r="AS223" s="12"/>
    </row>
    <row r="224" spans="1:45" ht="15.75">
      <c r="A224" s="21"/>
      <c r="B224" s="21"/>
      <c r="C224" s="21"/>
      <c r="D224" s="21"/>
      <c r="E224" s="19"/>
      <c r="F224" s="19"/>
      <c r="G224" s="19"/>
      <c r="H224" s="19"/>
      <c r="I224" s="19"/>
      <c r="J224" s="19"/>
      <c r="K224" s="19"/>
      <c r="L224" s="19"/>
      <c r="M224" s="19"/>
      <c r="N224" s="19"/>
      <c r="O224" s="19"/>
      <c r="P224" s="19"/>
      <c r="Q224" s="21"/>
      <c r="R224" s="21"/>
      <c r="S224" s="21"/>
      <c r="T224" s="21"/>
      <c r="U224" s="19"/>
      <c r="V224" s="19"/>
      <c r="W224" s="19"/>
      <c r="X224" s="19"/>
      <c r="Y224" s="19"/>
      <c r="Z224" s="19"/>
      <c r="AA224" s="19"/>
      <c r="AB224" s="19"/>
      <c r="AC224" s="19"/>
      <c r="AD224" s="19"/>
      <c r="AE224" s="19"/>
      <c r="AF224" s="19"/>
      <c r="AG224" s="19"/>
      <c r="AH224" s="12"/>
      <c r="AI224" s="12"/>
      <c r="AJ224" s="12"/>
      <c r="AK224" s="12"/>
      <c r="AL224" s="12"/>
      <c r="AM224" s="12"/>
      <c r="AN224" s="12"/>
      <c r="AO224" s="12"/>
      <c r="AP224" s="12"/>
      <c r="AQ224" s="12"/>
      <c r="AR224" s="12"/>
      <c r="AS224" s="12"/>
    </row>
    <row r="225" spans="1:45" ht="15.75">
      <c r="A225" s="21"/>
      <c r="B225" s="21"/>
      <c r="C225" s="21"/>
      <c r="D225" s="21"/>
      <c r="E225" s="19"/>
      <c r="F225" s="19"/>
      <c r="G225" s="19"/>
      <c r="H225" s="19"/>
      <c r="I225" s="19"/>
      <c r="J225" s="19"/>
      <c r="K225" s="19"/>
      <c r="L225" s="19"/>
      <c r="M225" s="19"/>
      <c r="N225" s="19"/>
      <c r="O225" s="19"/>
      <c r="P225" s="19"/>
      <c r="Q225" s="19"/>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row>
    <row r="226" spans="1:45">
      <c r="A226" s="12"/>
      <c r="B226" s="23"/>
      <c r="C226" s="23"/>
      <c r="D226" s="23"/>
      <c r="E226" s="23"/>
      <c r="F226" s="23"/>
      <c r="G226" s="23"/>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row>
    <row r="227" spans="1:45">
      <c r="A227" s="12"/>
      <c r="B227" s="23"/>
      <c r="C227" s="23"/>
      <c r="D227" s="23"/>
      <c r="E227" s="23"/>
      <c r="F227" s="23"/>
      <c r="G227" s="23"/>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row>
    <row r="228" spans="1:45">
      <c r="A228" s="12"/>
      <c r="B228" s="23"/>
      <c r="C228" s="23"/>
      <c r="D228" s="23"/>
      <c r="E228" s="23"/>
      <c r="F228" s="23"/>
      <c r="G228" s="23"/>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row>
    <row r="229" spans="1:45">
      <c r="A229" s="12"/>
      <c r="B229" s="23"/>
      <c r="C229" s="23"/>
      <c r="D229" s="23"/>
      <c r="E229" s="23"/>
      <c r="F229" s="23"/>
      <c r="G229" s="23"/>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row>
    <row r="230" spans="1:45">
      <c r="A230" s="12"/>
      <c r="B230" s="23"/>
      <c r="C230" s="23"/>
      <c r="D230" s="23"/>
      <c r="E230" s="23"/>
      <c r="F230" s="23"/>
      <c r="G230" s="23"/>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row>
    <row r="231" spans="1:45">
      <c r="A231" s="12"/>
      <c r="B231" s="23"/>
      <c r="C231" s="23"/>
      <c r="D231" s="23"/>
      <c r="E231" s="23"/>
      <c r="F231" s="23"/>
      <c r="G231" s="23"/>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row>
    <row r="232" spans="1:45">
      <c r="A232" s="12"/>
      <c r="B232" s="23"/>
      <c r="C232" s="23"/>
      <c r="D232" s="23"/>
      <c r="E232" s="23"/>
      <c r="F232" s="23"/>
      <c r="G232" s="23"/>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row>
    <row r="233" spans="1:45">
      <c r="A233" s="12"/>
      <c r="B233" s="12"/>
      <c r="C233" s="12"/>
      <c r="D233" s="23"/>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row>
    <row r="234" spans="1:45">
      <c r="A234" s="12"/>
      <c r="B234" s="12"/>
      <c r="C234" s="12"/>
      <c r="D234" s="23"/>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row>
    <row r="235" spans="1:45">
      <c r="A235" s="12"/>
      <c r="B235" s="12"/>
      <c r="C235" s="12"/>
      <c r="D235" s="23"/>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row>
    <row r="236" spans="1:45">
      <c r="A236" s="12"/>
      <c r="B236" s="12"/>
      <c r="C236" s="12"/>
      <c r="D236" s="23"/>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row>
    <row r="237" spans="1:45">
      <c r="A237" s="12"/>
      <c r="B237" s="12"/>
      <c r="C237" s="12"/>
      <c r="D237" s="23"/>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row>
    <row r="238" spans="1:45">
      <c r="A238" s="12"/>
      <c r="B238" s="12"/>
      <c r="C238" s="12"/>
      <c r="D238" s="23"/>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row>
    <row r="239" spans="1:45">
      <c r="A239" s="12"/>
      <c r="B239" s="12"/>
      <c r="C239" s="12"/>
      <c r="D239" s="23"/>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row>
    <row r="240" spans="1:45">
      <c r="A240" s="12"/>
      <c r="B240" s="12"/>
      <c r="C240" s="12"/>
      <c r="D240" s="23"/>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row>
    <row r="241" spans="1:45">
      <c r="A241" s="12"/>
      <c r="B241" s="12"/>
      <c r="C241" s="12"/>
      <c r="D241" s="23"/>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row>
    <row r="242" spans="1:45">
      <c r="A242" s="12"/>
      <c r="B242" s="12"/>
      <c r="C242" s="12"/>
      <c r="D242" s="23"/>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row>
    <row r="243" spans="1:45">
      <c r="A243" s="12"/>
      <c r="B243" s="12"/>
      <c r="C243" s="12"/>
      <c r="D243" s="23"/>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row>
    <row r="244" spans="1:45">
      <c r="A244" s="12"/>
      <c r="B244" s="12"/>
      <c r="C244" s="12"/>
      <c r="D244" s="23"/>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row>
    <row r="245" spans="1:45">
      <c r="A245" s="12"/>
      <c r="B245" s="12"/>
      <c r="C245" s="12"/>
      <c r="D245" s="2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row>
    <row r="246" spans="1:45">
      <c r="A246" s="12"/>
      <c r="B246" s="12"/>
      <c r="C246" s="12"/>
      <c r="D246" s="23"/>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row>
    <row r="247" spans="1:45">
      <c r="A247" s="12"/>
      <c r="B247" s="12"/>
      <c r="C247" s="12"/>
      <c r="D247" s="23"/>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row>
    <row r="248" spans="1:45">
      <c r="A248" s="12"/>
      <c r="B248" s="12"/>
      <c r="C248" s="12"/>
      <c r="D248" s="23"/>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row>
    <row r="249" spans="1:45">
      <c r="A249" s="12"/>
      <c r="B249" s="12"/>
      <c r="C249" s="12"/>
      <c r="D249" s="23"/>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row>
    <row r="250" spans="1:45">
      <c r="A250" s="12"/>
      <c r="B250" s="12"/>
      <c r="C250" s="12"/>
      <c r="D250" s="23"/>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row>
    <row r="251" spans="1:45">
      <c r="A251" s="12"/>
      <c r="B251" s="12"/>
      <c r="C251" s="12"/>
      <c r="D251" s="23"/>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row>
    <row r="252" spans="1:45">
      <c r="A252" s="12"/>
      <c r="B252" s="12"/>
      <c r="C252" s="12"/>
      <c r="D252" s="23"/>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row>
    <row r="253" spans="1:45">
      <c r="A253" s="12"/>
      <c r="B253" s="12"/>
      <c r="C253" s="12"/>
      <c r="D253" s="23"/>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row>
    <row r="254" spans="1:45">
      <c r="A254" s="12"/>
      <c r="B254" s="12"/>
      <c r="C254" s="12"/>
      <c r="D254" s="23"/>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row>
    <row r="255" spans="1:45">
      <c r="A255" s="12"/>
      <c r="B255" s="12"/>
      <c r="C255" s="12"/>
      <c r="D255" s="23"/>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row>
    <row r="256" spans="1:45">
      <c r="A256" s="12"/>
      <c r="B256" s="12"/>
      <c r="C256" s="12"/>
      <c r="D256" s="23"/>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row>
    <row r="257" spans="1:45">
      <c r="A257" s="12"/>
      <c r="B257" s="12"/>
      <c r="C257" s="12"/>
      <c r="D257" s="23"/>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row>
    <row r="258" spans="1:4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row>
    <row r="259" spans="1:4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row>
    <row r="260" spans="1:4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row>
    <row r="261" spans="1:4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row>
    <row r="262" spans="1:4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row>
    <row r="263" spans="1:4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row>
    <row r="264" spans="1:4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row>
    <row r="265" spans="1:4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row>
    <row r="266" spans="1:4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row>
    <row r="267" spans="1:4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row>
    <row r="268" spans="1:4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row>
    <row r="269" spans="1:4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row>
    <row r="270" spans="1:4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row>
    <row r="271" spans="1:4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row>
    <row r="272" spans="1:4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row>
    <row r="273" spans="1:4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row>
    <row r="274" spans="1:4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row>
    <row r="275" spans="1:4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row>
    <row r="276" spans="1:4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row>
    <row r="277" spans="1:4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row>
    <row r="278" spans="1:4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row>
    <row r="279" spans="1:4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row>
    <row r="280" spans="1:4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row>
    <row r="281" spans="1:4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row>
    <row r="282" spans="1:4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row>
    <row r="283" spans="1:4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row>
    <row r="284" spans="1:4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row>
    <row r="285" spans="1:4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row>
    <row r="286" spans="1:4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row>
    <row r="287" spans="1:4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row>
    <row r="288" spans="1:4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row>
    <row r="289" spans="1:4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row>
    <row r="290" spans="1:4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row>
    <row r="291" spans="1:4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row>
    <row r="292" spans="1:4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row>
    <row r="293" spans="1:4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row>
    <row r="294" spans="1:4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row>
    <row r="295" spans="1:4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row>
    <row r="296" spans="1:4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row>
    <row r="297" spans="1:4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row>
    <row r="298" spans="1:4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row>
    <row r="299" spans="1:4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row>
    <row r="300" spans="1:4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row>
    <row r="301" spans="1:4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row>
    <row r="302" spans="1:4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row>
    <row r="303" spans="1:4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row>
    <row r="304" spans="1:4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row>
    <row r="305" spans="1:4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row>
    <row r="306" spans="1:4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row>
    <row r="307" spans="1:4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row>
    <row r="308" spans="1:4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row>
    <row r="309" spans="1:4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row>
    <row r="310" spans="1:4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row>
    <row r="311" spans="1:4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row>
    <row r="312" spans="1:4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row>
    <row r="313" spans="1:4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row>
    <row r="314" spans="1:4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row>
    <row r="315" spans="1:4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row>
    <row r="316" spans="1:4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row>
    <row r="317" spans="1:4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row>
    <row r="318" spans="1:4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row>
    <row r="319" spans="1:4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row>
    <row r="320" spans="1:4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row>
    <row r="321" spans="1:4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row>
    <row r="322" spans="1:4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row>
    <row r="323" spans="1:4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row>
    <row r="324" spans="1:4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row>
    <row r="325" spans="1:4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row>
    <row r="326" spans="1:4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row>
    <row r="327" spans="1:4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row>
    <row r="328" spans="1:4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row>
    <row r="329" spans="1:4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row>
    <row r="330" spans="1:4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row>
    <row r="331" spans="1:4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row>
    <row r="332" spans="1:4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row>
    <row r="333" spans="1:4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row>
    <row r="334" spans="1:4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row>
    <row r="335" spans="1:4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row>
    <row r="336" spans="1:4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row>
    <row r="337" spans="1:4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row>
    <row r="338" spans="1:4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row>
    <row r="339" spans="1:4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row>
    <row r="340" spans="1:4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row>
    <row r="341" spans="1:4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row>
    <row r="342" spans="1:4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row>
    <row r="343" spans="1:4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row>
    <row r="344" spans="1:4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row>
    <row r="345" spans="1: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row>
    <row r="346" spans="1:4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row>
    <row r="347" spans="1:4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row>
    <row r="348" spans="1:4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row>
    <row r="349" spans="1:4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row>
    <row r="350" spans="1:4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row>
    <row r="351" spans="1:4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row>
    <row r="352" spans="1:4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row>
    <row r="353" spans="1:4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row>
    <row r="354" spans="1:4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row>
    <row r="355" spans="1:4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row>
    <row r="356" spans="1:4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row>
    <row r="357" spans="1:4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row>
    <row r="358" spans="1:4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row>
    <row r="359" spans="1:4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row>
    <row r="360" spans="1:4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row>
    <row r="361" spans="1:4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row>
    <row r="362" spans="1:4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row>
    <row r="363" spans="1:4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row>
    <row r="364" spans="1:4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row>
    <row r="365" spans="1:4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row>
    <row r="366" spans="1:4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row>
    <row r="367" spans="1:4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row>
    <row r="368" spans="1:4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row>
    <row r="369" spans="1:4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row>
    <row r="370" spans="1:4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row>
    <row r="371" spans="1:4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row>
    <row r="372" spans="1:4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row>
    <row r="373" spans="1:4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row>
    <row r="374" spans="1:4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row>
    <row r="375" spans="1:4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row>
    <row r="376" spans="1:4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row>
    <row r="377" spans="1:4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row>
    <row r="378" spans="1:4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row>
    <row r="379" spans="1:4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row>
    <row r="380" spans="1:4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row>
    <row r="381" spans="1:4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row>
    <row r="382" spans="1:4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row>
    <row r="383" spans="1:4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row>
    <row r="384" spans="1:4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row>
    <row r="385" spans="1:4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row>
    <row r="386" spans="1:4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row>
    <row r="387" spans="1:4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row>
    <row r="388" spans="1:4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row>
    <row r="389" spans="1:4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row>
    <row r="390" spans="1:4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row>
    <row r="391" spans="1:4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row>
    <row r="392" spans="1:4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row>
    <row r="393" spans="1:4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row>
    <row r="394" spans="1:4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row>
    <row r="395" spans="1:4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row>
    <row r="396" spans="1:4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row>
    <row r="397" spans="1:4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row>
    <row r="398" spans="1:4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row>
    <row r="399" spans="1:4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row>
    <row r="400" spans="1:4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row>
    <row r="401" spans="1:4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row>
    <row r="402" spans="1:4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row>
    <row r="403" spans="1:4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row>
    <row r="404" spans="1:4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row>
    <row r="405" spans="1:4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row>
    <row r="406" spans="1:4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row>
    <row r="407" spans="1:4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row>
    <row r="408" spans="1:4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row>
    <row r="409" spans="1:4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row>
    <row r="410" spans="1:4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row>
    <row r="411" spans="1:4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row>
    <row r="412" spans="1:4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row>
    <row r="413" spans="1:4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row>
    <row r="414" spans="1:4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row>
    <row r="415" spans="1:4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row>
    <row r="416" spans="1:4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row>
    <row r="417" spans="1:4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row>
    <row r="418" spans="1:4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row>
    <row r="419" spans="1:4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row>
    <row r="420" spans="1:4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row>
    <row r="421" spans="1:4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row>
    <row r="422" spans="1:4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row>
    <row r="423" spans="1:4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row>
    <row r="424" spans="1:4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row>
    <row r="425" spans="1:4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row>
    <row r="426" spans="1:4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row>
    <row r="427" spans="1:4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row>
    <row r="428" spans="1:4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row>
    <row r="429" spans="1:4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row>
    <row r="430" spans="1:4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row>
    <row r="431" spans="1:4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row>
    <row r="432" spans="1:4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row>
    <row r="433" spans="1:4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row>
    <row r="434" spans="1:4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row>
    <row r="435" spans="1:4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row>
    <row r="436" spans="1:4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row>
    <row r="437" spans="1:4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row>
    <row r="438" spans="1:4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row>
    <row r="439" spans="1:4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row>
    <row r="440" spans="1:4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row>
    <row r="441" spans="1:4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row>
    <row r="442" spans="1:4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row>
    <row r="443" spans="1:4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row>
    <row r="444" spans="1:4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row>
    <row r="445" spans="1: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row>
    <row r="446" spans="1:4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row>
    <row r="447" spans="1:4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row>
    <row r="448" spans="1:4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row>
    <row r="449" spans="1:4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row>
    <row r="450" spans="1:4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row>
    <row r="451" spans="1:4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row>
    <row r="452" spans="1:4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row>
    <row r="453" spans="1:4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row>
    <row r="454" spans="1:4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row>
    <row r="455" spans="1:4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row>
    <row r="456" spans="1:4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row>
    <row r="457" spans="1:4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row>
    <row r="458" spans="1:4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row>
    <row r="459" spans="1:4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row>
    <row r="460" spans="1:4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row>
    <row r="461" spans="1:4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row>
    <row r="462" spans="1:4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row>
    <row r="463" spans="1:4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row>
    <row r="464" spans="1:4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row>
    <row r="465" spans="1:4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row>
    <row r="466" spans="1:4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row>
    <row r="467" spans="1:4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row>
    <row r="468" spans="1:4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row>
    <row r="469" spans="1:4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row>
    <row r="470" spans="1:4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row>
    <row r="471" spans="1:4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row>
    <row r="472" spans="1:4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row>
    <row r="473" spans="1:4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row>
    <row r="474" spans="1:4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row>
    <row r="475" spans="1:4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row>
    <row r="476" spans="1:4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row>
    <row r="477" spans="1:4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row>
    <row r="478" spans="1:4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row>
    <row r="479" spans="1:4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row>
    <row r="480" spans="1:4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row>
    <row r="481" spans="1:4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row>
    <row r="482" spans="1:4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row>
    <row r="483" spans="1:4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row>
    <row r="484" spans="1:4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row>
    <row r="485" spans="1:4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row>
    <row r="486" spans="1:4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row>
    <row r="487" spans="1:4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row>
    <row r="488" spans="1:4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row>
    <row r="489" spans="1:4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row>
    <row r="490" spans="1:4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row>
    <row r="491" spans="1:4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row>
    <row r="492" spans="1:4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row>
    <row r="493" spans="1:4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row>
    <row r="494" spans="1:4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row>
    <row r="495" spans="1:4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row>
    <row r="496" spans="1:4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row>
    <row r="497" spans="1:4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row>
    <row r="498" spans="1:4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row>
    <row r="499" spans="1:4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row>
    <row r="500" spans="1:4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row>
    <row r="501" spans="1:4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row>
    <row r="502" spans="1:4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row>
    <row r="503" spans="1:4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row>
    <row r="504" spans="1:4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row>
    <row r="505" spans="1:4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row>
    <row r="506" spans="1:4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row>
    <row r="507" spans="1:4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row>
    <row r="508" spans="1:4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row>
    <row r="509" spans="1:4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row>
    <row r="510" spans="1:4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row>
    <row r="511" spans="1:4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row>
    <row r="512" spans="1:4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row>
    <row r="513" spans="1:4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row>
    <row r="514" spans="1:4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row>
    <row r="515" spans="1:4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row>
    <row r="516" spans="1:4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row>
    <row r="517" spans="1:4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row>
    <row r="518" spans="1:4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row>
    <row r="519" spans="1:4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row>
    <row r="520" spans="1:4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row>
    <row r="521" spans="1:4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row>
    <row r="522" spans="1:4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row>
    <row r="523" spans="1:4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row>
    <row r="524" spans="1:4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row>
    <row r="525" spans="1:4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row>
    <row r="526" spans="1:4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row>
    <row r="527" spans="1:4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row>
    <row r="528" spans="1:4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row>
    <row r="529" spans="1:4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row>
    <row r="530" spans="1:4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row>
    <row r="531" spans="1:4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row>
    <row r="532" spans="1:4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row>
    <row r="533" spans="1:4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row>
    <row r="534" spans="1:4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row>
    <row r="535" spans="1:4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row>
    <row r="536" spans="1:4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row>
    <row r="537" spans="1:4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row>
    <row r="538" spans="1:4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row>
    <row r="539" spans="1:4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row>
    <row r="540" spans="1:4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row>
    <row r="541" spans="1:4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row>
    <row r="542" spans="1:4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row>
    <row r="543" spans="1:4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row>
    <row r="544" spans="1:4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row>
    <row r="545" spans="1: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row>
    <row r="546" spans="1:4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row>
    <row r="547" spans="1:4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row>
    <row r="548" spans="1:4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row>
    <row r="549" spans="1:4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row>
    <row r="550" spans="1:4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row>
    <row r="551" spans="1:4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row>
    <row r="552" spans="1:4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row>
    <row r="553" spans="1:4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row>
    <row r="554" spans="1:4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row>
    <row r="555" spans="1:4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row>
    <row r="556" spans="1:4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row>
    <row r="557" spans="1:4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row>
    <row r="558" spans="1:4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row>
    <row r="559" spans="1:4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row>
    <row r="560" spans="1:4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row>
    <row r="561" spans="1:4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row>
    <row r="562" spans="1:4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row>
    <row r="563" spans="1:4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row>
    <row r="564" spans="1:4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row>
    <row r="565" spans="1:4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row>
    <row r="566" spans="1:4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row>
    <row r="567" spans="1:4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row>
    <row r="568" spans="1:4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row>
    <row r="569" spans="1:4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row>
    <row r="570" spans="1:4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row>
    <row r="571" spans="1:4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row>
    <row r="572" spans="1:4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row>
    <row r="573" spans="1:4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row>
    <row r="574" spans="1:4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row>
    <row r="575" spans="1:4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row>
    <row r="576" spans="1:4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row>
    <row r="577" spans="1:4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row>
    <row r="578" spans="1:4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row>
    <row r="579" spans="1:4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row>
    <row r="580" spans="1:4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row>
    <row r="581" spans="1:4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row>
    <row r="582" spans="1:4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row>
    <row r="583" spans="1:4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row>
    <row r="584" spans="1:4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row>
    <row r="585" spans="1:4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row>
    <row r="586" spans="1:4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row>
    <row r="587" spans="1:4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row>
    <row r="588" spans="1:4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row>
    <row r="589" spans="1:4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row>
    <row r="590" spans="1:4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row>
    <row r="591" spans="1:4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row>
    <row r="592" spans="1:4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row>
    <row r="593" spans="1:4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row>
    <row r="594" spans="1:4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row>
    <row r="595" spans="1:4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row>
    <row r="596" spans="1:4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row>
    <row r="597" spans="1:4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row>
    <row r="598" spans="1:4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row>
    <row r="599" spans="1:4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row>
    <row r="600" spans="1:4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row>
    <row r="601" spans="1:4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row>
    <row r="602" spans="1:4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row>
    <row r="603" spans="1:4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row>
    <row r="604" spans="1:4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row>
    <row r="605" spans="1:4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row>
    <row r="606" spans="1:4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row>
    <row r="607" spans="1:4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row>
    <row r="608" spans="1:4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row>
    <row r="609" spans="1:4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row>
    <row r="610" spans="1:4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row>
    <row r="611" spans="1:4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row>
    <row r="612" spans="1:4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row>
    <row r="613" spans="1:4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row>
    <row r="614" spans="1:4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row>
    <row r="615" spans="1:4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row>
    <row r="616" spans="1:4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row>
    <row r="617" spans="1:4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row>
    <row r="618" spans="1:4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row>
    <row r="619" spans="1:4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row>
    <row r="620" spans="1:4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row>
    <row r="621" spans="1:4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row>
    <row r="622" spans="1:4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row>
    <row r="623" spans="1:4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row>
    <row r="624" spans="1:4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row>
    <row r="625" spans="1:4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row>
    <row r="626" spans="1:4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row>
    <row r="627" spans="1:4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row>
    <row r="628" spans="1:4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row>
    <row r="629" spans="1:4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row>
    <row r="630" spans="1:4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row>
    <row r="631" spans="1:4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row>
    <row r="632" spans="1:4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row>
    <row r="633" spans="1:4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row>
    <row r="634" spans="1:4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row>
    <row r="635" spans="1:4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row>
    <row r="636" spans="1:4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row>
    <row r="637" spans="1:4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row>
    <row r="638" spans="1:4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row>
    <row r="639" spans="1:4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row>
    <row r="640" spans="1:4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row>
    <row r="641" spans="1:4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row>
    <row r="642" spans="1:4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row>
    <row r="643" spans="1:4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row>
    <row r="644" spans="1:4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row>
    <row r="645" spans="1: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row>
    <row r="646" spans="1:4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row>
    <row r="647" spans="1:4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row>
    <row r="648" spans="1:4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row>
    <row r="649" spans="1:4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row>
    <row r="650" spans="1:4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row>
    <row r="651" spans="1:4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row>
    <row r="652" spans="1:4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row>
    <row r="653" spans="1:4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row>
    <row r="654" spans="1:4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row>
    <row r="655" spans="1:4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row>
    <row r="656" spans="1:4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row>
    <row r="657" spans="1:4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row>
    <row r="658" spans="1:4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row>
    <row r="659" spans="1:4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row>
    <row r="660" spans="1:4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row>
    <row r="661" spans="1:4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row>
    <row r="662" spans="1:4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row>
    <row r="663" spans="1:4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row>
    <row r="664" spans="1:4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row>
    <row r="665" spans="1:4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row>
    <row r="666" spans="1:4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row>
    <row r="667" spans="1:4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row>
    <row r="668" spans="1:4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row>
    <row r="669" spans="1:4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row>
    <row r="670" spans="1:4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row>
    <row r="671" spans="1:4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row>
    <row r="672" spans="1:4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row>
    <row r="673" spans="1:4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row>
    <row r="674" spans="1:4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row>
    <row r="675" spans="1:4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row>
    <row r="676" spans="1:4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row>
    <row r="677" spans="1:4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row>
    <row r="678" spans="1:4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row>
    <row r="679" spans="1:4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row>
    <row r="680" spans="1:4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row>
    <row r="681" spans="1:4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row>
    <row r="682" spans="1:4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row>
    <row r="683" spans="1:4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row>
    <row r="684" spans="1:4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row>
    <row r="685" spans="1:4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row>
    <row r="686" spans="1:4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row>
    <row r="687" spans="1:4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row>
    <row r="688" spans="1:4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row>
    <row r="689" spans="1:4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row>
    <row r="690" spans="1:4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row>
    <row r="691" spans="1:4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row>
    <row r="692" spans="1:4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row>
    <row r="693" spans="1:4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row>
    <row r="694" spans="1:4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row>
    <row r="695" spans="1:4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row>
    <row r="696" spans="1:4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row>
    <row r="697" spans="1:4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row>
    <row r="698" spans="1:4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row>
    <row r="699" spans="1:4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row>
    <row r="700" spans="1:4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row>
    <row r="701" spans="1:4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row>
    <row r="702" spans="1:4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row>
    <row r="703" spans="1:4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row>
    <row r="704" spans="1:4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row>
    <row r="705" spans="1:4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row>
    <row r="706" spans="1:4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row>
    <row r="707" spans="1:4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row>
    <row r="708" spans="1:4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row>
    <row r="709" spans="1:4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row>
    <row r="710" spans="1:4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row>
    <row r="711" spans="1:4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row>
    <row r="712" spans="1:4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row>
    <row r="713" spans="1:4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row>
    <row r="714" spans="1:4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row>
    <row r="715" spans="1:4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row>
    <row r="716" spans="1:4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row>
    <row r="717" spans="1:4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row>
    <row r="718" spans="1:4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row>
    <row r="719" spans="1:4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row>
    <row r="720" spans="1:4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row>
    <row r="721" spans="1:4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row>
    <row r="722" spans="1:4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row>
    <row r="723" spans="1:4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row>
    <row r="724" spans="1:4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row>
    <row r="725" spans="1:4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row>
    <row r="726" spans="1:4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row>
    <row r="727" spans="1:4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row>
    <row r="728" spans="1:4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row>
    <row r="729" spans="1:4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row>
    <row r="730" spans="1:4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row>
    <row r="731" spans="1:4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row>
    <row r="732" spans="1:4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row>
    <row r="733" spans="1:4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row>
    <row r="734" spans="1:4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row>
    <row r="735" spans="1:4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row>
    <row r="736" spans="1:4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row>
    <row r="737" spans="1:4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row>
    <row r="738" spans="1:4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row>
    <row r="739" spans="1:4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row>
    <row r="740" spans="1:4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row>
    <row r="741" spans="1:4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row>
    <row r="742" spans="1:4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row>
    <row r="743" spans="1:4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row>
    <row r="744" spans="1:4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row>
    <row r="745" spans="1: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row>
    <row r="746" spans="1:4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row>
    <row r="747" spans="1:4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row>
    <row r="748" spans="1:4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row>
    <row r="749" spans="1:4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row>
    <row r="750" spans="1:4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row>
    <row r="751" spans="1:4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row>
    <row r="752" spans="1:4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row>
    <row r="753" spans="1:4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row>
    <row r="754" spans="1:4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row>
    <row r="755" spans="1:4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row>
    <row r="756" spans="1:4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row>
    <row r="757" spans="1:4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row>
    <row r="758" spans="1:4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row>
    <row r="759" spans="1:4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row>
    <row r="760" spans="1:4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row>
    <row r="761" spans="1:4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row>
    <row r="762" spans="1:4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row>
    <row r="763" spans="1:4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row>
    <row r="764" spans="1:4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row>
    <row r="765" spans="1:4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row>
    <row r="766" spans="1:4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row>
    <row r="767" spans="1:4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row>
    <row r="768" spans="1:4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row>
    <row r="769" spans="1:4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row>
    <row r="770" spans="1:4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row>
    <row r="771" spans="1:4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row>
    <row r="772" spans="1:4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row>
    <row r="773" spans="1:4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row>
    <row r="774" spans="1:4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row>
    <row r="775" spans="1:4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row>
    <row r="776" spans="1:4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row>
    <row r="777" spans="1:4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row>
    <row r="778" spans="1:4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row>
    <row r="779" spans="1:4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row>
    <row r="780" spans="1:4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row>
    <row r="781" spans="1:4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row>
    <row r="782" spans="1:4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row>
    <row r="783" spans="1:4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row>
    <row r="784" spans="1:4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row>
    <row r="785" spans="1:4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row>
    <row r="786" spans="1:4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row>
    <row r="787" spans="1:4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row>
    <row r="788" spans="1:4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row>
    <row r="789" spans="1:4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row>
    <row r="790" spans="1:4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row>
    <row r="791" spans="1:4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row>
    <row r="792" spans="1:4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row>
    <row r="793" spans="1:4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row>
    <row r="794" spans="1:4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row>
    <row r="795" spans="1:4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row>
    <row r="796" spans="1:4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row>
    <row r="797" spans="1:4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row>
    <row r="798" spans="1:4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row>
    <row r="799" spans="1:4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row>
    <row r="800" spans="1:4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row>
    <row r="801" spans="1:4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row>
    <row r="802" spans="1:4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row>
    <row r="803" spans="1:4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row>
    <row r="804" spans="1:4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row>
    <row r="805" spans="1:4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row>
    <row r="806" spans="1:4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row>
    <row r="807" spans="1:4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row>
    <row r="808" spans="1:4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row>
    <row r="809" spans="1:4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row>
    <row r="810" spans="1: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row>
    <row r="811" spans="1:4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row>
    <row r="812" spans="1:4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row>
    <row r="813" spans="1:4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row>
    <row r="814" spans="1:4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row>
    <row r="815" spans="1:4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row>
    <row r="816" spans="1:4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row>
    <row r="817" spans="1:4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row>
    <row r="818" spans="1:4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row>
    <row r="819" spans="1:4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row>
    <row r="820" spans="1:4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row>
    <row r="821" spans="1:4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row>
    <row r="822" spans="1:4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row>
    <row r="823" spans="1:4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row>
    <row r="824" spans="1:4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row>
    <row r="825" spans="1:4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row>
    <row r="826" spans="1:4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row>
    <row r="827" spans="1:4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row>
    <row r="828" spans="1:4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row>
    <row r="829" spans="1:4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row>
    <row r="830" spans="1:4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row>
    <row r="831" spans="1:4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row>
    <row r="832" spans="1:4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row>
    <row r="833" spans="1:4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row>
    <row r="834" spans="1:4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row>
    <row r="835" spans="1:4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row>
    <row r="836" spans="1:4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row>
    <row r="837" spans="1:4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row>
    <row r="838" spans="1:4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row>
    <row r="839" spans="1:4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row>
    <row r="840" spans="1:4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row>
    <row r="841" spans="1:4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row>
    <row r="842" spans="1:4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row>
    <row r="843" spans="1:4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row>
    <row r="844" spans="1:4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row>
    <row r="845" spans="1: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row>
    <row r="846" spans="1: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row>
    <row r="847" spans="1:4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row>
    <row r="848" spans="1:4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row>
    <row r="849" spans="1:4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row>
    <row r="850" spans="1:4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row>
    <row r="851" spans="1:4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row>
    <row r="852" spans="1:4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row>
    <row r="853" spans="1:4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row>
    <row r="854" spans="1:4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row>
    <row r="855" spans="1:4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row>
    <row r="856" spans="1:4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row>
    <row r="857" spans="1:4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row>
    <row r="858" spans="1:4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row>
    <row r="859" spans="1:4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row>
    <row r="860" spans="1:4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row>
    <row r="861" spans="1:4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row>
    <row r="862" spans="1:4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row>
    <row r="863" spans="1:4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row>
    <row r="864" spans="1:4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row>
    <row r="865" spans="1:4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row>
    <row r="866" spans="1:4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row>
    <row r="867" spans="1:4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row>
    <row r="868" spans="1:4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row>
    <row r="869" spans="1:4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row>
    <row r="870" spans="1:4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row>
    <row r="871" spans="1:4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row>
    <row r="872" spans="1:4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row>
    <row r="873" spans="1:4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row>
    <row r="874" spans="1:4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row>
    <row r="875" spans="1:4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row>
    <row r="876" spans="1:4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row>
    <row r="877" spans="1:4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row>
    <row r="878" spans="1:4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row>
    <row r="879" spans="1:4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row>
    <row r="880" spans="1:4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row>
    <row r="881" spans="1:4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row>
    <row r="882" spans="1:4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row>
    <row r="883" spans="1:4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row>
    <row r="884" spans="1:4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row>
    <row r="885" spans="1:4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row>
    <row r="886" spans="1:4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row>
    <row r="887" spans="1:4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row>
    <row r="888" spans="1:4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row>
    <row r="889" spans="1:4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row>
    <row r="890" spans="1:4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row>
    <row r="891" spans="1:4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row>
    <row r="892" spans="1:4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row>
    <row r="893" spans="1:4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row>
    <row r="894" spans="1:4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row>
    <row r="895" spans="1:4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row>
    <row r="896" spans="1:4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row>
    <row r="897" spans="1:4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row>
    <row r="898" spans="1:4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row>
    <row r="899" spans="1:4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row>
    <row r="900" spans="1:4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row>
    <row r="901" spans="1:4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row>
    <row r="902" spans="1:4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row>
    <row r="903" spans="1:4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row>
    <row r="904" spans="1:4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row>
    <row r="905" spans="1:4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row>
    <row r="906" spans="1:4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row>
    <row r="907" spans="1:4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row>
    <row r="908" spans="1:4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row>
    <row r="909" spans="1:4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row>
    <row r="910" spans="1:4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row>
    <row r="911" spans="1:4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row>
    <row r="912" spans="1:4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row>
    <row r="913" spans="1:4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row>
    <row r="914" spans="1:4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row>
    <row r="915" spans="1:4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row>
    <row r="916" spans="1:4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row>
    <row r="917" spans="1:4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row>
    <row r="918" spans="1:4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row>
    <row r="919" spans="1:4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row>
    <row r="920" spans="1:4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row>
    <row r="921" spans="1:4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row>
    <row r="922" spans="1:4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row>
    <row r="923" spans="1:4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row>
    <row r="924" spans="1:4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row>
    <row r="925" spans="1:4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row>
    <row r="926" spans="1:4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row>
    <row r="927" spans="1:4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row>
    <row r="928" spans="1:4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row>
    <row r="929" spans="1:4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row>
    <row r="930" spans="1:4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row>
    <row r="931" spans="1:4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row>
    <row r="932" spans="1:4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row>
    <row r="933" spans="1:4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row>
    <row r="934" spans="1:4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row>
    <row r="935" spans="1:4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row>
    <row r="936" spans="1:4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row>
    <row r="937" spans="1:4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row>
    <row r="938" spans="1:4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row>
    <row r="939" spans="1:4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row>
    <row r="940" spans="1:4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row>
    <row r="941" spans="1:4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row>
    <row r="942" spans="1:4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row>
    <row r="943" spans="1:4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row>
    <row r="944" spans="1:4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row>
    <row r="945" spans="1: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row>
    <row r="946" spans="1:4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row>
    <row r="947" spans="1:4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row>
    <row r="948" spans="1:4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row>
    <row r="949" spans="1:4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row>
    <row r="950" spans="1:4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row>
    <row r="951" spans="1:4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row>
    <row r="952" spans="1:4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row>
    <row r="953" spans="1:4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row>
    <row r="954" spans="1:4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row>
    <row r="955" spans="1:4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row>
    <row r="956" spans="1:4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row>
    <row r="957" spans="1:4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row>
    <row r="958" spans="1:4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row>
    <row r="959" spans="1:4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row>
    <row r="960" spans="1:4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row>
    <row r="961" spans="1:4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row>
    <row r="962" spans="1:4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row>
    <row r="963" spans="1:4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row>
    <row r="964" spans="1:4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row>
    <row r="965" spans="1:4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row>
    <row r="966" spans="1:4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row>
    <row r="967" spans="1:4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row>
    <row r="968" spans="1:4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row>
    <row r="969" spans="1:4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row>
    <row r="970" spans="1:4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row>
    <row r="971" spans="1:4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row>
    <row r="972" spans="1:4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row>
    <row r="973" spans="1:4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row>
    <row r="974" spans="1:4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row>
    <row r="975" spans="1:4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row>
    <row r="976" spans="1:4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row>
    <row r="977" spans="1:4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row>
    <row r="978" spans="1:4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row>
    <row r="979" spans="1:4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row>
    <row r="980" spans="1:4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row>
    <row r="981" spans="1:4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row>
    <row r="982" spans="1:4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row>
    <row r="983" spans="1:4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row>
    <row r="984" spans="1:4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row>
    <row r="985" spans="1:4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row>
    <row r="986" spans="1:4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row>
    <row r="987" spans="1:4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row>
    <row r="988" spans="1:4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row>
    <row r="989" spans="1:4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row>
    <row r="990" spans="1:4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row>
    <row r="991" spans="1:4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row>
    <row r="992" spans="1:4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row>
    <row r="993" spans="1:4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row>
    <row r="994" spans="1:4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row>
    <row r="995" spans="1:4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row>
    <row r="996" spans="1:4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row>
    <row r="997" spans="1:4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row>
    <row r="998" spans="1:4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row>
    <row r="999" spans="1:4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row>
    <row r="1000" spans="1:4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row>
    <row r="1001" spans="1:45">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row>
    <row r="1002" spans="1:45">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row>
    <row r="1003" spans="1:45">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row>
    <row r="1004" spans="1:45">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row>
    <row r="1005" spans="1:4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row>
    <row r="1006" spans="1:45">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row>
    <row r="1007" spans="1:45">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row>
    <row r="1008" spans="1:45">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row>
    <row r="1009" spans="1:45">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row>
    <row r="1010" spans="1:45">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row>
    <row r="1011" spans="1:45">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row>
    <row r="1012" spans="1:45">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row>
    <row r="1013" spans="1:45">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row>
    <row r="1014" spans="1:45">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row>
    <row r="1015" spans="1:4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row>
    <row r="1016" spans="1:45">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row>
    <row r="1017" spans="1:45">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row>
    <row r="1018" spans="1:45">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row>
    <row r="1019" spans="1:45">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row>
    <row r="1020" spans="1:45">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row>
    <row r="1021" spans="1:45">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row>
    <row r="1022" spans="1:45">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row>
    <row r="1023" spans="1:45">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row>
    <row r="1024" spans="1:45">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row>
    <row r="1025" spans="1:4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row>
    <row r="1026" spans="1:45">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row>
    <row r="1027" spans="1:45">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row>
    <row r="1028" spans="1:45">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row>
    <row r="1029" spans="1:45">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row>
    <row r="1030" spans="1:45">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row>
    <row r="1031" spans="1:45">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row>
    <row r="1032" spans="1:45">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row>
    <row r="1033" spans="1:45">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row>
    <row r="1034" spans="1:45">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row>
    <row r="1035" spans="1:4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row>
    <row r="1036" spans="1:45">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row>
    <row r="1037" spans="1:45">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row>
    <row r="1038" spans="1:45">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row>
    <row r="1039" spans="1:45">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row>
    <row r="1040" spans="1:45">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row>
    <row r="1041" spans="1:45">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row>
    <row r="1042" spans="1:45">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row>
    <row r="1043" spans="1:45">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row>
    <row r="1044" spans="1:45">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row>
    <row r="1045" spans="1: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row>
    <row r="1046" spans="1:45">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row>
    <row r="1047" spans="1:45">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row>
    <row r="1048" spans="1:45">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row>
    <row r="1049" spans="1:45">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row>
    <row r="1050" spans="1:45">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row>
    <row r="1051" spans="1:45">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row>
    <row r="1052" spans="1:45">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row>
    <row r="1053" spans="1:45">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row>
    <row r="1054" spans="1:45">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row>
    <row r="1055" spans="1:45">
      <c r="A1055" s="12"/>
      <c r="B1055" s="12"/>
      <c r="C1055" s="1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row>
    <row r="1056" spans="1:45">
      <c r="A1056" s="12"/>
      <c r="B1056" s="12"/>
      <c r="C1056" s="12"/>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row>
    <row r="1057" spans="1:45">
      <c r="A1057" s="12"/>
      <c r="B1057" s="12"/>
      <c r="C1057" s="12"/>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row>
    <row r="1058" spans="1:45">
      <c r="A1058" s="12"/>
      <c r="B1058" s="12"/>
      <c r="C1058" s="12"/>
      <c r="D1058" s="12"/>
      <c r="E1058" s="12"/>
      <c r="F1058" s="12"/>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row>
    <row r="1059" spans="1:45">
      <c r="A1059" s="12"/>
      <c r="B1059" s="12"/>
      <c r="C1059" s="12"/>
      <c r="D1059" s="12"/>
      <c r="E1059" s="12"/>
      <c r="F1059" s="12"/>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row>
    <row r="1060" spans="1:45">
      <c r="A1060" s="12"/>
      <c r="B1060" s="12"/>
      <c r="C1060" s="12"/>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row>
    <row r="1061" spans="1:45">
      <c r="A1061" s="12"/>
      <c r="B1061" s="12"/>
      <c r="C1061" s="12"/>
      <c r="D1061" s="12"/>
      <c r="E1061" s="12"/>
      <c r="F1061" s="12"/>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row>
    <row r="1062" spans="1:45">
      <c r="A1062" s="12"/>
      <c r="B1062" s="12"/>
      <c r="C1062" s="12"/>
      <c r="D1062" s="12"/>
      <c r="E1062" s="12"/>
      <c r="F1062" s="12"/>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row>
    <row r="1063" spans="1:45">
      <c r="A1063" s="12"/>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row>
    <row r="1064" spans="1:45">
      <c r="A1064" s="12"/>
      <c r="B1064" s="12"/>
      <c r="C1064" s="12"/>
      <c r="D1064" s="12"/>
      <c r="E1064" s="12"/>
      <c r="F1064" s="12"/>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row>
    <row r="1065" spans="1:45">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row>
    <row r="1066" spans="1:45">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row>
    <row r="1067" spans="1:45">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row>
    <row r="1068" spans="1:45">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row>
    <row r="1069" spans="1:45">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row>
    <row r="1070" spans="1:45">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row>
    <row r="1071" spans="1:45">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row>
    <row r="1072" spans="1:45">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row>
    <row r="1073" spans="1:45">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row>
    <row r="1074" spans="1:45">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row>
    <row r="1075" spans="1:45">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row>
    <row r="1076" spans="1:45">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row>
    <row r="1077" spans="1:45">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row>
    <row r="1078" spans="1:45">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row>
    <row r="1079" spans="1:45">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row>
    <row r="1080" spans="1:45">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row>
    <row r="1081" spans="1:45">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row>
    <row r="1082" spans="1:45">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row>
    <row r="1083" spans="1:45">
      <c r="A1083" s="12"/>
      <c r="B1083" s="12"/>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row>
    <row r="1084" spans="1:45">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row>
    <row r="1085" spans="1:45">
      <c r="A1085" s="12"/>
      <c r="B1085" s="12"/>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row>
    <row r="1086" spans="1:45">
      <c r="A1086" s="12"/>
      <c r="B1086" s="12"/>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row>
    <row r="1087" spans="1:45">
      <c r="A1087" s="12"/>
      <c r="B1087" s="12"/>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row>
    <row r="1088" spans="1:45">
      <c r="A1088" s="12"/>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row>
    <row r="1089" spans="1:45">
      <c r="A1089" s="12"/>
      <c r="B1089" s="12"/>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row>
    <row r="1090" spans="1:45">
      <c r="A1090" s="12"/>
      <c r="B1090" s="12"/>
      <c r="C1090" s="12"/>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row>
    <row r="1091" spans="1:45">
      <c r="A1091" s="12"/>
      <c r="B1091" s="12"/>
      <c r="C1091" s="12"/>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row>
    <row r="1092" spans="1:45">
      <c r="A1092" s="12"/>
      <c r="B1092" s="12"/>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row>
    <row r="1093" spans="1:45">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row>
    <row r="1094" spans="1:45">
      <c r="A1094" s="12"/>
      <c r="B1094" s="12"/>
      <c r="C1094" s="12"/>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row>
    <row r="1095" spans="1:45">
      <c r="A1095" s="12"/>
      <c r="B1095" s="12"/>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row>
    <row r="1096" spans="1:45">
      <c r="A1096" s="12"/>
      <c r="B1096" s="12"/>
      <c r="C1096" s="12"/>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row>
    <row r="1097" spans="1:45">
      <c r="A1097" s="12"/>
      <c r="B1097" s="12"/>
      <c r="C1097" s="12"/>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row>
    <row r="1098" spans="1:45">
      <c r="A1098" s="12"/>
      <c r="B1098" s="12"/>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row>
    <row r="1099" spans="1:45">
      <c r="A1099" s="12"/>
      <c r="B1099" s="12"/>
      <c r="C1099" s="12"/>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row>
    <row r="1100" spans="1:45">
      <c r="A1100" s="12"/>
      <c r="B1100" s="12"/>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row>
    <row r="1101" spans="1:45">
      <c r="A1101" s="12"/>
      <c r="B1101" s="12"/>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row>
    <row r="1102" spans="1:45">
      <c r="A1102" s="12"/>
      <c r="B1102" s="12"/>
      <c r="C1102" s="12"/>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row>
    <row r="1103" spans="1:45">
      <c r="A1103" s="12"/>
      <c r="B1103" s="12"/>
      <c r="C1103" s="12"/>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row>
    <row r="1104" spans="1:45">
      <c r="A1104" s="12"/>
      <c r="B1104" s="12"/>
      <c r="C1104" s="12"/>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row>
    <row r="1105" spans="1:45">
      <c r="A1105" s="12"/>
      <c r="B1105" s="12"/>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row>
    <row r="1106" spans="1:45">
      <c r="A1106" s="12"/>
      <c r="B1106" s="12"/>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row>
    <row r="1107" spans="1:45">
      <c r="A1107" s="12"/>
      <c r="B1107" s="12"/>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row>
    <row r="1108" spans="1:45">
      <c r="A1108" s="12"/>
      <c r="B1108" s="12"/>
      <c r="C1108" s="12"/>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row>
    <row r="1109" spans="1:45">
      <c r="A1109" s="12"/>
      <c r="B1109" s="12"/>
      <c r="C1109" s="12"/>
      <c r="D1109" s="12"/>
      <c r="E1109" s="12"/>
      <c r="F1109" s="12"/>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row>
    <row r="1110" spans="1:45">
      <c r="A1110" s="12"/>
      <c r="B1110" s="12"/>
      <c r="C1110" s="12"/>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row>
    <row r="1111" spans="1:45">
      <c r="A1111" s="12"/>
      <c r="B1111" s="12"/>
      <c r="C1111" s="12"/>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row>
    <row r="1112" spans="1:45">
      <c r="A1112" s="12"/>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row>
    <row r="1113" spans="1:45">
      <c r="A1113" s="12"/>
      <c r="B1113" s="12"/>
      <c r="C1113" s="12"/>
      <c r="D1113" s="12"/>
      <c r="E1113" s="12"/>
      <c r="F1113" s="12"/>
      <c r="G1113" s="12"/>
      <c r="H1113" s="12"/>
      <c r="I1113" s="12"/>
      <c r="J1113" s="12"/>
      <c r="K1113" s="1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row>
    <row r="1114" spans="1:45">
      <c r="A1114" s="12"/>
      <c r="B1114" s="12"/>
      <c r="C1114" s="12"/>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row>
    <row r="1115" spans="1:45">
      <c r="A1115" s="12"/>
      <c r="B1115" s="12"/>
      <c r="C1115" s="12"/>
      <c r="D1115" s="12"/>
      <c r="E1115" s="12"/>
      <c r="F1115" s="12"/>
      <c r="G1115" s="12"/>
      <c r="H1115" s="12"/>
      <c r="I1115" s="12"/>
      <c r="J1115" s="12"/>
      <c r="K1115" s="1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row>
    <row r="1116" spans="1:45">
      <c r="A1116" s="12"/>
      <c r="B1116" s="12"/>
      <c r="C1116" s="12"/>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row>
    <row r="1117" spans="1:45">
      <c r="A1117" s="12"/>
      <c r="B1117" s="12"/>
      <c r="C1117" s="12"/>
      <c r="D1117" s="12"/>
      <c r="E1117" s="12"/>
      <c r="F1117" s="12"/>
      <c r="G1117" s="12"/>
      <c r="H1117" s="12"/>
      <c r="I1117" s="12"/>
      <c r="J1117" s="12"/>
      <c r="K1117" s="1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row>
    <row r="1118" spans="1:45">
      <c r="A1118" s="12"/>
      <c r="B1118" s="12"/>
      <c r="C1118" s="12"/>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row>
    <row r="1119" spans="1:45">
      <c r="A1119" s="12"/>
      <c r="B1119" s="12"/>
      <c r="C1119" s="12"/>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row>
    <row r="1120" spans="1:45">
      <c r="A1120" s="12"/>
      <c r="B1120" s="12"/>
      <c r="C1120" s="12"/>
      <c r="D1120" s="12"/>
      <c r="E1120" s="12"/>
      <c r="F1120" s="12"/>
      <c r="G1120" s="12"/>
      <c r="H1120" s="12"/>
      <c r="I1120" s="12"/>
      <c r="J1120" s="12"/>
      <c r="K1120" s="1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row>
    <row r="1121" spans="1:45">
      <c r="A1121" s="12"/>
      <c r="B1121" s="12"/>
      <c r="C1121" s="12"/>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row>
    <row r="1122" spans="1:45">
      <c r="A1122" s="12"/>
      <c r="B1122" s="12"/>
      <c r="C1122" s="12"/>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row>
    <row r="1123" spans="1:45">
      <c r="A1123" s="12"/>
      <c r="B1123" s="12"/>
      <c r="C1123" s="12"/>
      <c r="D1123" s="12"/>
      <c r="E1123" s="12"/>
      <c r="F1123" s="12"/>
      <c r="G1123" s="12"/>
      <c r="H1123" s="12"/>
      <c r="I1123" s="12"/>
      <c r="J1123" s="12"/>
      <c r="K1123" s="1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row>
    <row r="1124" spans="1:45">
      <c r="A1124" s="12"/>
      <c r="B1124" s="12"/>
      <c r="C1124" s="12"/>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row>
    <row r="1125" spans="1:45">
      <c r="A1125" s="12"/>
      <c r="B1125" s="12"/>
      <c r="C1125" s="12"/>
      <c r="D1125" s="12"/>
      <c r="E1125" s="12"/>
      <c r="F1125" s="12"/>
      <c r="G1125" s="12"/>
      <c r="H1125" s="12"/>
      <c r="I1125" s="12"/>
      <c r="J1125" s="12"/>
      <c r="K1125" s="1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row>
    <row r="1126" spans="1:45">
      <c r="A1126" s="12"/>
      <c r="B1126" s="12"/>
      <c r="C1126" s="12"/>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row>
    <row r="1127" spans="1:45">
      <c r="A1127" s="12"/>
      <c r="B1127" s="12"/>
      <c r="C1127" s="12"/>
      <c r="D1127" s="12"/>
      <c r="E1127" s="12"/>
      <c r="F1127" s="12"/>
      <c r="G1127" s="12"/>
      <c r="H1127" s="12"/>
      <c r="I1127" s="12"/>
      <c r="J1127" s="12"/>
      <c r="K1127" s="1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row>
    <row r="1128" spans="1:45">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row>
    <row r="1129" spans="1:45">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row>
    <row r="1130" spans="1:45">
      <c r="A1130" s="12"/>
      <c r="B1130" s="12"/>
      <c r="C1130" s="12"/>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row>
    <row r="1131" spans="1:45">
      <c r="A1131" s="12"/>
      <c r="B1131" s="12"/>
      <c r="C1131" s="12"/>
      <c r="D1131" s="12"/>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row>
    <row r="1132" spans="1:45">
      <c r="A1132" s="12"/>
      <c r="B1132" s="12"/>
      <c r="C1132" s="12"/>
      <c r="D1132" s="12"/>
      <c r="E1132" s="12"/>
      <c r="F1132" s="12"/>
      <c r="G1132" s="12"/>
      <c r="H1132" s="12"/>
      <c r="I1132" s="12"/>
      <c r="J1132" s="12"/>
      <c r="K1132" s="1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row>
    <row r="1133" spans="1:45">
      <c r="A1133" s="12"/>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row>
    <row r="1134" spans="1:45">
      <c r="A1134" s="12"/>
      <c r="B1134" s="12"/>
      <c r="C1134" s="12"/>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row>
    <row r="1135" spans="1:45">
      <c r="A1135" s="12"/>
      <c r="B1135" s="12"/>
      <c r="C1135" s="12"/>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row>
    <row r="1136" spans="1:45">
      <c r="A1136" s="12"/>
      <c r="B1136" s="12"/>
      <c r="C1136" s="12"/>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row>
    <row r="1137" spans="1:45">
      <c r="A1137" s="12"/>
      <c r="B1137" s="12"/>
      <c r="C1137" s="12"/>
      <c r="D1137" s="12"/>
      <c r="E1137" s="12"/>
      <c r="F1137" s="12"/>
      <c r="G1137" s="12"/>
      <c r="H1137" s="12"/>
      <c r="I1137" s="12"/>
      <c r="J1137" s="12"/>
      <c r="K1137" s="12"/>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row>
    <row r="1138" spans="1:45">
      <c r="A1138" s="12"/>
      <c r="B1138" s="12"/>
      <c r="C1138" s="12"/>
      <c r="D1138" s="12"/>
      <c r="E1138" s="12"/>
      <c r="F1138" s="12"/>
      <c r="G1138" s="12"/>
      <c r="H1138" s="12"/>
      <c r="I1138" s="12"/>
      <c r="J1138" s="12"/>
      <c r="K1138" s="12"/>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row>
    <row r="1139" spans="1:45">
      <c r="A1139" s="12"/>
      <c r="B1139" s="12"/>
      <c r="C1139" s="12"/>
      <c r="D1139" s="12"/>
      <c r="E1139" s="12"/>
      <c r="F1139" s="12"/>
      <c r="G1139" s="12"/>
      <c r="H1139" s="12"/>
      <c r="I1139" s="12"/>
      <c r="J1139" s="12"/>
      <c r="K1139" s="12"/>
      <c r="L1139" s="12"/>
      <c r="M1139" s="12"/>
      <c r="N1139" s="12"/>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row>
    <row r="1140" spans="1:45">
      <c r="A1140" s="12"/>
      <c r="B1140" s="12"/>
      <c r="C1140" s="12"/>
      <c r="D1140" s="12"/>
      <c r="E1140" s="12"/>
      <c r="F1140" s="12"/>
      <c r="G1140" s="12"/>
      <c r="H1140" s="12"/>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1140" s="12"/>
      <c r="AN1140" s="12"/>
      <c r="AO1140" s="12"/>
      <c r="AP1140" s="12"/>
      <c r="AQ1140" s="12"/>
      <c r="AR1140" s="12"/>
      <c r="AS1140" s="12"/>
    </row>
    <row r="1141" spans="1:45">
      <c r="A1141" s="12"/>
      <c r="B1141" s="12"/>
      <c r="C1141" s="12"/>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c r="AP1141" s="12"/>
      <c r="AQ1141" s="12"/>
      <c r="AR1141" s="12"/>
      <c r="AS1141" s="12"/>
    </row>
    <row r="1142" spans="1:45">
      <c r="A1142" s="12"/>
      <c r="B1142" s="12"/>
      <c r="C1142" s="12"/>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row>
    <row r="1143" spans="1:45">
      <c r="A1143" s="12"/>
      <c r="B1143" s="12"/>
      <c r="C1143" s="12"/>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row>
    <row r="1144" spans="1:45">
      <c r="A1144" s="12"/>
      <c r="B1144" s="12"/>
      <c r="C1144" s="12"/>
      <c r="D1144" s="12"/>
      <c r="E1144" s="12"/>
      <c r="F1144" s="12"/>
      <c r="G1144" s="12"/>
      <c r="H1144" s="12"/>
      <c r="I1144" s="12"/>
      <c r="J1144" s="12"/>
      <c r="K1144" s="12"/>
      <c r="L1144" s="12"/>
      <c r="M1144" s="12"/>
      <c r="N1144" s="12"/>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row>
    <row r="1145" spans="1:45">
      <c r="A1145" s="12"/>
      <c r="B1145" s="12"/>
      <c r="C1145" s="12"/>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row>
    <row r="1146" spans="1:45">
      <c r="A1146" s="12"/>
      <c r="B1146" s="12"/>
      <c r="C1146" s="12"/>
      <c r="D1146" s="12"/>
      <c r="E1146" s="12"/>
      <c r="F1146" s="12"/>
      <c r="G1146" s="12"/>
      <c r="H1146" s="12"/>
      <c r="I1146" s="12"/>
      <c r="J1146" s="12"/>
      <c r="K1146" s="12"/>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1146" s="12"/>
      <c r="AN1146" s="12"/>
      <c r="AO1146" s="12"/>
      <c r="AP1146" s="12"/>
      <c r="AQ1146" s="12"/>
      <c r="AR1146" s="12"/>
      <c r="AS1146" s="12"/>
    </row>
    <row r="1147" spans="1:45">
      <c r="A1147" s="12"/>
      <c r="B1147" s="12"/>
      <c r="C1147" s="12"/>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1147" s="12"/>
      <c r="AN1147" s="12"/>
      <c r="AO1147" s="12"/>
      <c r="AP1147" s="12"/>
      <c r="AQ1147" s="12"/>
      <c r="AR1147" s="12"/>
      <c r="AS1147" s="12"/>
    </row>
    <row r="1148" spans="1:45">
      <c r="A1148" s="12"/>
      <c r="B1148" s="12"/>
      <c r="C1148" s="12"/>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c r="AM1148" s="12"/>
      <c r="AN1148" s="12"/>
      <c r="AO1148" s="12"/>
      <c r="AP1148" s="12"/>
      <c r="AQ1148" s="12"/>
      <c r="AR1148" s="12"/>
      <c r="AS1148" s="12"/>
    </row>
    <row r="1149" spans="1:45">
      <c r="A1149" s="12"/>
      <c r="B1149" s="12"/>
      <c r="C1149" s="12"/>
      <c r="D1149" s="12"/>
      <c r="E1149" s="12"/>
      <c r="F1149" s="12"/>
      <c r="G1149" s="12"/>
      <c r="H1149" s="12"/>
      <c r="I1149" s="12"/>
      <c r="J1149" s="12"/>
      <c r="K1149" s="12"/>
      <c r="L1149" s="12"/>
      <c r="M1149" s="12"/>
      <c r="N1149" s="12"/>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1149" s="12"/>
      <c r="AN1149" s="12"/>
      <c r="AO1149" s="12"/>
      <c r="AP1149" s="12"/>
      <c r="AQ1149" s="12"/>
      <c r="AR1149" s="12"/>
      <c r="AS1149" s="12"/>
    </row>
    <row r="1150" spans="1:45">
      <c r="A1150" s="12"/>
      <c r="B1150" s="12"/>
      <c r="C1150" s="12"/>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1150" s="12"/>
      <c r="AN1150" s="12"/>
      <c r="AO1150" s="12"/>
      <c r="AP1150" s="12"/>
      <c r="AQ1150" s="12"/>
      <c r="AR1150" s="12"/>
      <c r="AS1150" s="12"/>
    </row>
    <row r="1151" spans="1:45">
      <c r="A1151" s="12"/>
      <c r="B1151" s="12"/>
      <c r="C1151" s="12"/>
      <c r="D1151" s="12"/>
      <c r="E1151" s="12"/>
      <c r="F1151" s="12"/>
      <c r="G1151" s="12"/>
      <c r="H1151" s="12"/>
      <c r="I1151" s="12"/>
      <c r="J1151" s="12"/>
      <c r="K1151" s="12"/>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row>
    <row r="1152" spans="1:45">
      <c r="A1152" s="12"/>
      <c r="B1152" s="12"/>
      <c r="C1152" s="12"/>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1152" s="12"/>
      <c r="AN1152" s="12"/>
      <c r="AO1152" s="12"/>
      <c r="AP1152" s="12"/>
      <c r="AQ1152" s="12"/>
      <c r="AR1152" s="12"/>
      <c r="AS1152" s="12"/>
    </row>
    <row r="1153" spans="1:45">
      <c r="A1153" s="12"/>
      <c r="B1153" s="12"/>
      <c r="C1153" s="12"/>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row>
    <row r="1154" spans="1:45">
      <c r="A1154" s="12"/>
      <c r="B1154" s="12"/>
      <c r="C1154" s="12"/>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row>
    <row r="1155" spans="1:4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row>
    <row r="1156" spans="1:45">
      <c r="A1156" s="12"/>
      <c r="B1156" s="12"/>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row>
    <row r="1157" spans="1:45">
      <c r="A1157" s="12"/>
      <c r="B1157" s="12"/>
      <c r="C1157" s="12"/>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row>
    <row r="1158" spans="1:45">
      <c r="A1158" s="12"/>
      <c r="B1158" s="12"/>
      <c r="C1158" s="12"/>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row>
    <row r="1159" spans="1:45">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row>
    <row r="1160" spans="1:45">
      <c r="A1160" s="12"/>
      <c r="B1160" s="12"/>
      <c r="C1160" s="12"/>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row>
    <row r="1161" spans="1:45">
      <c r="A1161" s="12"/>
      <c r="B1161" s="12"/>
      <c r="C1161" s="12"/>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row>
    <row r="1162" spans="1:45">
      <c r="A1162" s="12"/>
      <c r="B1162" s="12"/>
      <c r="C1162" s="12"/>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row>
    <row r="1163" spans="1:45">
      <c r="A1163" s="12"/>
      <c r="B1163" s="12"/>
      <c r="C1163" s="12"/>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row>
    <row r="1164" spans="1:45">
      <c r="A1164" s="12"/>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row>
    <row r="1165" spans="1:45">
      <c r="A1165" s="12"/>
      <c r="B1165" s="12"/>
      <c r="C1165" s="12"/>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row>
    <row r="1166" spans="1:45">
      <c r="A1166" s="12"/>
      <c r="B1166" s="12"/>
      <c r="C1166" s="12"/>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1166" s="12"/>
      <c r="AN1166" s="12"/>
      <c r="AO1166" s="12"/>
      <c r="AP1166" s="12"/>
      <c r="AQ1166" s="12"/>
      <c r="AR1166" s="12"/>
      <c r="AS1166" s="12"/>
    </row>
    <row r="1167" spans="1:45">
      <c r="A1167" s="12"/>
      <c r="B1167" s="12"/>
      <c r="C1167" s="12"/>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1167" s="12"/>
      <c r="AN1167" s="12"/>
      <c r="AO1167" s="12"/>
      <c r="AP1167" s="12"/>
      <c r="AQ1167" s="12"/>
      <c r="AR1167" s="12"/>
      <c r="AS1167" s="12"/>
    </row>
    <row r="1168" spans="1:45">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row>
    <row r="1169" spans="1:45">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row>
    <row r="1170" spans="1:45">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row>
    <row r="1171" spans="1:45">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row>
    <row r="1172" spans="1:45">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row>
    <row r="1173" spans="1:45">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row>
    <row r="1174" spans="1:45">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row>
    <row r="1175" spans="1:45">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row>
    <row r="1176" spans="1:45">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row>
    <row r="1177" spans="1:45">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row>
    <row r="1178" spans="1:45">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row>
    <row r="1179" spans="1:45">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row>
    <row r="1180" spans="1:45">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row>
    <row r="1181" spans="1:45">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row>
    <row r="1182" spans="1:45">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row>
    <row r="1183" spans="1:45">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row>
    <row r="1184" spans="1:45">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row>
    <row r="1185" spans="1:45">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row>
    <row r="1186" spans="1:45">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row>
    <row r="1187" spans="1:45">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row>
    <row r="1188" spans="1:45">
      <c r="A1188" s="12"/>
      <c r="B1188" s="12"/>
      <c r="C1188" s="12"/>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1188" s="12"/>
      <c r="AN1188" s="12"/>
      <c r="AO1188" s="12"/>
      <c r="AP1188" s="12"/>
      <c r="AQ1188" s="12"/>
      <c r="AR1188" s="12"/>
      <c r="AS1188" s="12"/>
    </row>
    <row r="1189" spans="1:45">
      <c r="A1189" s="12"/>
      <c r="B1189" s="12"/>
      <c r="C1189" s="12"/>
      <c r="D1189" s="12"/>
      <c r="E1189" s="12"/>
      <c r="F1189" s="12"/>
      <c r="G1189" s="12"/>
      <c r="H1189" s="12"/>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1189" s="12"/>
      <c r="AN1189" s="12"/>
      <c r="AO1189" s="12"/>
      <c r="AP1189" s="12"/>
      <c r="AQ1189" s="12"/>
      <c r="AR1189" s="12"/>
      <c r="AS1189" s="12"/>
    </row>
    <row r="1190" spans="1:45">
      <c r="A1190" s="12"/>
      <c r="B1190" s="12"/>
      <c r="C1190" s="12"/>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12"/>
      <c r="AO1190" s="12"/>
      <c r="AP1190" s="12"/>
      <c r="AQ1190" s="12"/>
      <c r="AR1190" s="12"/>
      <c r="AS1190" s="12"/>
    </row>
    <row r="1191" spans="1:45">
      <c r="A1191" s="12"/>
      <c r="B1191" s="12"/>
      <c r="C1191" s="12"/>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1191" s="12"/>
      <c r="AN1191" s="12"/>
      <c r="AO1191" s="12"/>
      <c r="AP1191" s="12"/>
      <c r="AQ1191" s="12"/>
      <c r="AR1191" s="12"/>
      <c r="AS1191" s="12"/>
    </row>
    <row r="1192" spans="1:45">
      <c r="A1192" s="12"/>
      <c r="B1192" s="12"/>
      <c r="C1192" s="12"/>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1192" s="12"/>
      <c r="AN1192" s="12"/>
      <c r="AO1192" s="12"/>
      <c r="AP1192" s="12"/>
      <c r="AQ1192" s="12"/>
      <c r="AR1192" s="12"/>
      <c r="AS1192" s="12"/>
    </row>
    <row r="1193" spans="1:45">
      <c r="A1193" s="12"/>
      <c r="B1193" s="12"/>
      <c r="C1193" s="12"/>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1193" s="12"/>
      <c r="AN1193" s="12"/>
      <c r="AO1193" s="12"/>
      <c r="AP1193" s="12"/>
      <c r="AQ1193" s="12"/>
      <c r="AR1193" s="12"/>
      <c r="AS1193" s="12"/>
    </row>
    <row r="1194" spans="1:45">
      <c r="A1194" s="12"/>
      <c r="B1194" s="12"/>
      <c r="C1194" s="12"/>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1194" s="12"/>
      <c r="AN1194" s="12"/>
      <c r="AO1194" s="12"/>
      <c r="AP1194" s="12"/>
      <c r="AQ1194" s="12"/>
      <c r="AR1194" s="12"/>
      <c r="AS1194" s="12"/>
    </row>
    <row r="1195" spans="1:45">
      <c r="A1195" s="12"/>
      <c r="B1195" s="12"/>
      <c r="C1195" s="12"/>
      <c r="D1195" s="12"/>
      <c r="E1195" s="12"/>
      <c r="F1195" s="12"/>
      <c r="G1195" s="12"/>
      <c r="H1195" s="12"/>
      <c r="I1195" s="12"/>
      <c r="J1195" s="12"/>
      <c r="K1195" s="12"/>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1195" s="12"/>
      <c r="AN1195" s="12"/>
      <c r="AO1195" s="12"/>
      <c r="AP1195" s="12"/>
      <c r="AQ1195" s="12"/>
      <c r="AR1195" s="12"/>
      <c r="AS1195" s="12"/>
    </row>
    <row r="1196" spans="1:45">
      <c r="A1196" s="12"/>
      <c r="B1196" s="12"/>
      <c r="C1196" s="12"/>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1196" s="12"/>
      <c r="AN1196" s="12"/>
      <c r="AO1196" s="12"/>
      <c r="AP1196" s="12"/>
      <c r="AQ1196" s="12"/>
      <c r="AR1196" s="12"/>
      <c r="AS1196" s="12"/>
    </row>
    <row r="1197" spans="1:45">
      <c r="A1197" s="12"/>
      <c r="B1197" s="12"/>
      <c r="C1197" s="12"/>
      <c r="D1197" s="12"/>
      <c r="E1197" s="12"/>
      <c r="F1197" s="12"/>
      <c r="G1197" s="12"/>
      <c r="H1197" s="12"/>
      <c r="I1197" s="12"/>
      <c r="J1197" s="12"/>
      <c r="K1197" s="12"/>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1197" s="12"/>
      <c r="AN1197" s="12"/>
      <c r="AO1197" s="12"/>
      <c r="AP1197" s="12"/>
      <c r="AQ1197" s="12"/>
      <c r="AR1197" s="12"/>
      <c r="AS1197" s="12"/>
    </row>
    <row r="1198" spans="1:45">
      <c r="A1198" s="12"/>
      <c r="B1198" s="12"/>
      <c r="C1198" s="12"/>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1198" s="12"/>
      <c r="AN1198" s="12"/>
      <c r="AO1198" s="12"/>
      <c r="AP1198" s="12"/>
      <c r="AQ1198" s="12"/>
      <c r="AR1198" s="12"/>
      <c r="AS1198" s="12"/>
    </row>
    <row r="1199" spans="1:45">
      <c r="A1199" s="12"/>
      <c r="B1199" s="12"/>
      <c r="C1199" s="12"/>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1199" s="12"/>
      <c r="AN1199" s="12"/>
      <c r="AO1199" s="12"/>
      <c r="AP1199" s="12"/>
      <c r="AQ1199" s="12"/>
      <c r="AR1199" s="12"/>
      <c r="AS1199" s="12"/>
    </row>
    <row r="1200" spans="1:45">
      <c r="A1200" s="12"/>
      <c r="B1200" s="12"/>
      <c r="C1200" s="12"/>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1200" s="12"/>
      <c r="AN1200" s="12"/>
      <c r="AO1200" s="12"/>
      <c r="AP1200" s="12"/>
      <c r="AQ1200" s="12"/>
      <c r="AR1200" s="12"/>
      <c r="AS1200" s="12"/>
    </row>
    <row r="1201" spans="1:45">
      <c r="A1201" s="12"/>
      <c r="B1201" s="12"/>
      <c r="C1201" s="12"/>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1201" s="12"/>
      <c r="AN1201" s="12"/>
      <c r="AO1201" s="12"/>
      <c r="AP1201" s="12"/>
      <c r="AQ1201" s="12"/>
      <c r="AR1201" s="12"/>
      <c r="AS1201" s="12"/>
    </row>
    <row r="1202" spans="1:45">
      <c r="A1202" s="12"/>
      <c r="B1202" s="12"/>
      <c r="C1202" s="12"/>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row>
    <row r="1203" spans="1:45">
      <c r="A1203" s="12"/>
      <c r="B1203" s="12"/>
      <c r="C1203" s="12"/>
      <c r="D1203" s="12"/>
      <c r="E1203" s="12"/>
      <c r="F1203" s="12"/>
      <c r="G1203" s="12"/>
      <c r="H1203" s="12"/>
      <c r="I1203" s="12"/>
      <c r="J1203" s="12"/>
      <c r="K1203" s="12"/>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1203" s="12"/>
      <c r="AN1203" s="12"/>
      <c r="AO1203" s="12"/>
      <c r="AP1203" s="12"/>
      <c r="AQ1203" s="12"/>
      <c r="AR1203" s="12"/>
      <c r="AS1203" s="12"/>
    </row>
    <row r="1204" spans="1:45">
      <c r="A1204" s="12"/>
      <c r="B1204" s="12"/>
      <c r="C1204" s="12"/>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row>
    <row r="1205" spans="1:45">
      <c r="A1205" s="12"/>
      <c r="B1205" s="12"/>
      <c r="C1205" s="12"/>
      <c r="D1205" s="12"/>
      <c r="E1205" s="12"/>
      <c r="F1205" s="12"/>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row>
    <row r="1206" spans="1:45">
      <c r="A1206" s="12"/>
      <c r="B1206" s="12"/>
      <c r="C1206" s="12"/>
      <c r="D1206" s="12"/>
      <c r="E1206" s="12"/>
      <c r="F1206" s="12"/>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row>
    <row r="1207" spans="1:45">
      <c r="A1207" s="12"/>
      <c r="B1207" s="12"/>
      <c r="C1207" s="12"/>
      <c r="D1207" s="12"/>
      <c r="E1207" s="12"/>
      <c r="F1207" s="12"/>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row>
    <row r="1208" spans="1:45">
      <c r="A1208" s="12"/>
      <c r="B1208" s="12"/>
      <c r="C1208" s="12"/>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row>
    <row r="1209" spans="1:45">
      <c r="A1209" s="12"/>
      <c r="B1209" s="12"/>
      <c r="C1209" s="12"/>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row>
    <row r="1210" spans="1:45">
      <c r="A1210" s="12"/>
      <c r="B1210" s="12"/>
      <c r="C1210" s="12"/>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row>
    <row r="1211" spans="1:45">
      <c r="A1211" s="12"/>
      <c r="B1211" s="12"/>
      <c r="C1211" s="12"/>
      <c r="D1211" s="12"/>
      <c r="E1211" s="12"/>
      <c r="F1211" s="12"/>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row>
    <row r="1212" spans="1:45">
      <c r="A1212" s="12"/>
      <c r="B1212" s="12"/>
      <c r="C1212" s="12"/>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row>
    <row r="1213" spans="1:45">
      <c r="A1213" s="12"/>
      <c r="B1213" s="12"/>
      <c r="C1213" s="12"/>
      <c r="D1213" s="12"/>
      <c r="E1213" s="12"/>
      <c r="F1213" s="12"/>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row>
    <row r="1214" spans="1:45">
      <c r="A1214" s="12"/>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row>
    <row r="1215" spans="1:45">
      <c r="A1215" s="12"/>
      <c r="B1215" s="12"/>
      <c r="C1215" s="12"/>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row>
    <row r="1216" spans="1:45">
      <c r="A1216" s="12"/>
      <c r="B1216" s="12"/>
      <c r="C1216" s="12"/>
      <c r="D1216" s="12"/>
      <c r="E1216" s="12"/>
      <c r="F1216" s="12"/>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row>
    <row r="1217" spans="1:45">
      <c r="A1217" s="12"/>
      <c r="B1217" s="12"/>
      <c r="C1217" s="12"/>
      <c r="D1217" s="12"/>
      <c r="E1217" s="12"/>
      <c r="F1217" s="12"/>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row>
    <row r="1218" spans="1:45">
      <c r="A1218" s="12"/>
      <c r="B1218" s="12"/>
      <c r="C1218" s="12"/>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row>
    <row r="1219" spans="1:45">
      <c r="A1219" s="12"/>
      <c r="B1219" s="12"/>
      <c r="C1219" s="12"/>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row>
    <row r="1220" spans="1:45">
      <c r="A1220" s="12"/>
      <c r="B1220" s="12"/>
      <c r="C1220" s="12"/>
      <c r="D1220" s="12"/>
      <c r="E1220" s="12"/>
      <c r="F1220" s="12"/>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row>
    <row r="1221" spans="1:45">
      <c r="A1221" s="12"/>
      <c r="B1221" s="12"/>
      <c r="C1221" s="12"/>
      <c r="D1221" s="12"/>
      <c r="E1221" s="12"/>
      <c r="F1221" s="12"/>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row>
    <row r="1222" spans="1:45">
      <c r="A1222" s="12"/>
      <c r="B1222" s="12"/>
      <c r="C1222" s="12"/>
      <c r="D1222" s="12"/>
      <c r="E1222" s="12"/>
      <c r="F1222" s="12"/>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row>
    <row r="1223" spans="1:45">
      <c r="A1223" s="12"/>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row>
    <row r="1224" spans="1:45">
      <c r="A1224" s="12"/>
      <c r="B1224" s="12"/>
      <c r="C1224" s="12"/>
      <c r="D1224" s="12"/>
      <c r="E1224" s="12"/>
      <c r="F1224" s="12"/>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row>
    <row r="1225" spans="1:45">
      <c r="A1225" s="12"/>
      <c r="B1225" s="12"/>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row>
    <row r="1226" spans="1:45">
      <c r="A1226" s="12"/>
      <c r="B1226" s="12"/>
      <c r="C1226" s="12"/>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row>
    <row r="1227" spans="1:45">
      <c r="A1227" s="12"/>
      <c r="B1227" s="12"/>
      <c r="C1227" s="12"/>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row>
    <row r="1228" spans="1:45">
      <c r="A1228" s="12"/>
      <c r="B1228" s="12"/>
      <c r="C1228" s="12"/>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row>
    <row r="1229" spans="1:45">
      <c r="A1229" s="12"/>
      <c r="B1229" s="12"/>
      <c r="C1229" s="12"/>
      <c r="D1229" s="12"/>
      <c r="E1229" s="12"/>
      <c r="F1229" s="12"/>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row>
    <row r="1230" spans="1:45">
      <c r="A1230" s="12"/>
      <c r="B1230" s="12"/>
      <c r="C1230" s="12"/>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row>
    <row r="1231" spans="1:45">
      <c r="A1231" s="12"/>
      <c r="B1231" s="12"/>
      <c r="C1231" s="12"/>
      <c r="D1231" s="12"/>
      <c r="E1231" s="12"/>
      <c r="F1231" s="12"/>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row>
    <row r="1232" spans="1:45">
      <c r="A1232" s="12"/>
      <c r="B1232" s="12"/>
      <c r="C1232" s="12"/>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row>
    <row r="1233" spans="1:45">
      <c r="A1233" s="12"/>
      <c r="B1233" s="12"/>
      <c r="C1233" s="12"/>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row>
    <row r="1234" spans="1:45">
      <c r="A1234" s="12"/>
      <c r="B1234" s="12"/>
      <c r="C1234" s="12"/>
      <c r="D1234" s="12"/>
      <c r="E1234" s="12"/>
      <c r="F1234" s="12"/>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row>
    <row r="1235" spans="1:45">
      <c r="A1235" s="12"/>
      <c r="B1235" s="12"/>
      <c r="C1235" s="12"/>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row>
    <row r="1236" spans="1:45">
      <c r="A1236" s="12"/>
      <c r="B1236" s="12"/>
      <c r="C1236" s="12"/>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row>
    <row r="1237" spans="1:45">
      <c r="A1237" s="12"/>
      <c r="B1237" s="12"/>
      <c r="C1237" s="12"/>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c r="AM1237" s="12"/>
      <c r="AN1237" s="12"/>
      <c r="AO1237" s="12"/>
      <c r="AP1237" s="12"/>
      <c r="AQ1237" s="12"/>
      <c r="AR1237" s="12"/>
      <c r="AS1237" s="12"/>
    </row>
    <row r="1238" spans="1:45">
      <c r="A1238" s="12"/>
      <c r="B1238" s="12"/>
      <c r="C1238" s="12"/>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row>
    <row r="1239" spans="1:45">
      <c r="A1239" s="12"/>
      <c r="B1239" s="12"/>
      <c r="C1239" s="12"/>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row>
    <row r="1240" spans="1:45">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row>
    <row r="1241" spans="1:45">
      <c r="A1241" s="12"/>
      <c r="B1241" s="12"/>
      <c r="C1241" s="12"/>
      <c r="D1241" s="12"/>
      <c r="E1241" s="12"/>
      <c r="F1241" s="12"/>
      <c r="G1241" s="12"/>
      <c r="H1241" s="12"/>
      <c r="I1241" s="12"/>
      <c r="J1241" s="12"/>
      <c r="K1241" s="12"/>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row>
    <row r="1242" spans="1:45">
      <c r="A1242" s="12"/>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row>
    <row r="1243" spans="1:45">
      <c r="A1243" s="12"/>
      <c r="B1243" s="12"/>
      <c r="C1243" s="12"/>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row>
    <row r="1244" spans="1:45">
      <c r="A1244" s="12"/>
      <c r="B1244" s="12"/>
      <c r="C1244" s="12"/>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row>
    <row r="1245" spans="1:45">
      <c r="A1245" s="12"/>
      <c r="B1245" s="12"/>
      <c r="C1245" s="12"/>
      <c r="D1245" s="12"/>
      <c r="E1245" s="12"/>
      <c r="F1245" s="12"/>
      <c r="G1245" s="12"/>
      <c r="H1245" s="12"/>
      <c r="I1245" s="12"/>
      <c r="J1245" s="12"/>
      <c r="K1245" s="12"/>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row>
    <row r="1246" spans="1:45">
      <c r="A1246" s="12"/>
      <c r="B1246" s="12"/>
      <c r="C1246" s="12"/>
      <c r="D1246" s="12"/>
      <c r="E1246" s="12"/>
      <c r="F1246" s="12"/>
      <c r="G1246" s="12"/>
      <c r="H1246" s="12"/>
      <c r="I1246" s="12"/>
      <c r="J1246" s="12"/>
      <c r="K1246" s="12"/>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row>
    <row r="1247" spans="1:45">
      <c r="A1247" s="12"/>
      <c r="B1247" s="12"/>
      <c r="C1247" s="12"/>
      <c r="D1247" s="12"/>
      <c r="E1247" s="12"/>
      <c r="F1247" s="12"/>
      <c r="G1247" s="12"/>
      <c r="H1247" s="12"/>
      <c r="I1247" s="12"/>
      <c r="J1247" s="12"/>
      <c r="K1247" s="12"/>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row>
    <row r="1248" spans="1:45">
      <c r="A1248" s="12"/>
      <c r="B1248" s="12"/>
      <c r="C1248" s="12"/>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row>
    <row r="1249" spans="1:45">
      <c r="A1249" s="12"/>
      <c r="B1249" s="12"/>
      <c r="C1249" s="12"/>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row>
    <row r="1250" spans="1:45">
      <c r="A1250" s="12"/>
      <c r="B1250" s="12"/>
      <c r="C1250" s="12"/>
      <c r="D1250" s="12"/>
      <c r="E1250" s="12"/>
      <c r="F1250" s="12"/>
      <c r="G1250" s="12"/>
      <c r="H1250" s="12"/>
      <c r="I1250" s="12"/>
      <c r="J1250" s="12"/>
      <c r="K1250" s="12"/>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row>
    <row r="1251" spans="1:45">
      <c r="A1251" s="12"/>
      <c r="B1251" s="12"/>
      <c r="C1251" s="12"/>
      <c r="D1251" s="12"/>
      <c r="E1251" s="12"/>
      <c r="F1251" s="12"/>
      <c r="G1251" s="12"/>
      <c r="H1251" s="12"/>
      <c r="I1251" s="12"/>
      <c r="J1251" s="12"/>
      <c r="K1251" s="12"/>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row>
    <row r="1252" spans="1:45">
      <c r="A1252" s="12"/>
      <c r="B1252" s="12"/>
      <c r="C1252" s="12"/>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1252" s="12"/>
      <c r="AN1252" s="12"/>
      <c r="AO1252" s="12"/>
      <c r="AP1252" s="12"/>
      <c r="AQ1252" s="12"/>
      <c r="AR1252" s="12"/>
      <c r="AS1252" s="12"/>
    </row>
    <row r="1253" spans="1:45">
      <c r="A1253" s="12"/>
      <c r="B1253" s="12"/>
      <c r="C1253" s="12"/>
      <c r="D1253" s="12"/>
      <c r="E1253" s="12"/>
      <c r="F1253" s="12"/>
      <c r="G1253" s="12"/>
      <c r="H1253" s="12"/>
      <c r="I1253" s="12"/>
      <c r="J1253" s="12"/>
      <c r="K1253" s="12"/>
      <c r="L1253" s="12"/>
      <c r="M1253" s="12"/>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row>
    <row r="1254" spans="1:45">
      <c r="A1254" s="12"/>
      <c r="B1254" s="12"/>
      <c r="C1254" s="12"/>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row>
    <row r="1255" spans="1:45">
      <c r="A1255" s="12"/>
      <c r="B1255" s="12"/>
      <c r="C1255" s="12"/>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row>
    <row r="1256" spans="1:45">
      <c r="A1256" s="12"/>
      <c r="B1256" s="12"/>
      <c r="C1256" s="12"/>
      <c r="D1256" s="12"/>
      <c r="E1256" s="12"/>
      <c r="F1256" s="12"/>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row>
    <row r="1257" spans="1:45">
      <c r="A1257" s="12"/>
      <c r="B1257" s="12"/>
      <c r="C1257" s="12"/>
      <c r="D1257" s="12"/>
      <c r="E1257" s="12"/>
      <c r="F1257" s="12"/>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row>
    <row r="1258" spans="1:45">
      <c r="A1258" s="12"/>
      <c r="B1258" s="12"/>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row>
    <row r="1259" spans="1:45">
      <c r="A1259" s="12"/>
      <c r="B1259" s="12"/>
      <c r="C1259" s="12"/>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row>
    <row r="1260" spans="1:45">
      <c r="A1260" s="12"/>
      <c r="B1260" s="12"/>
      <c r="C1260" s="12"/>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row>
    <row r="1261" spans="1:45">
      <c r="A1261" s="12"/>
      <c r="B1261" s="12"/>
      <c r="C1261" s="12"/>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row>
    <row r="1262" spans="1:45">
      <c r="A1262" s="12"/>
      <c r="B1262" s="12"/>
      <c r="C1262" s="12"/>
      <c r="D1262" s="12"/>
      <c r="E1262" s="12"/>
      <c r="F1262" s="12"/>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row>
    <row r="1263" spans="1:45">
      <c r="A1263" s="12"/>
      <c r="B1263" s="12"/>
      <c r="C1263" s="12"/>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row>
    <row r="1264" spans="1:45">
      <c r="A1264" s="12"/>
      <c r="B1264" s="12"/>
      <c r="C1264" s="12"/>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row>
    <row r="1265" spans="1:45">
      <c r="A1265" s="12"/>
      <c r="B1265" s="12"/>
      <c r="C1265" s="12"/>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row>
    <row r="1266" spans="1:45">
      <c r="A1266" s="12"/>
      <c r="B1266" s="12"/>
      <c r="C1266" s="12"/>
      <c r="D1266" s="12"/>
      <c r="E1266" s="12"/>
      <c r="F1266" s="12"/>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row>
    <row r="1267" spans="1:45">
      <c r="A1267" s="12"/>
      <c r="B1267" s="12"/>
      <c r="C1267" s="12"/>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row>
    <row r="1268" spans="1:45">
      <c r="A1268" s="12"/>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row>
    <row r="1269" spans="1:45">
      <c r="A1269" s="12"/>
      <c r="B1269" s="12"/>
      <c r="C1269" s="12"/>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row>
    <row r="1270" spans="1:45">
      <c r="A1270" s="12"/>
      <c r="B1270" s="12"/>
      <c r="C1270" s="12"/>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row>
    <row r="1271" spans="1:45">
      <c r="A1271" s="12"/>
      <c r="B1271" s="12"/>
      <c r="C1271" s="12"/>
      <c r="D1271" s="12"/>
      <c r="E1271" s="12"/>
      <c r="F1271" s="12"/>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row>
    <row r="1272" spans="1:45">
      <c r="A1272" s="12"/>
      <c r="B1272" s="12"/>
      <c r="C1272" s="12"/>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row>
    <row r="1273" spans="1:45">
      <c r="A1273" s="12"/>
      <c r="B1273" s="12"/>
      <c r="C1273" s="12"/>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row>
    <row r="1274" spans="1:45">
      <c r="A1274" s="12"/>
      <c r="B1274" s="12"/>
      <c r="C1274" s="12"/>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row>
    <row r="1275" spans="1:45">
      <c r="A1275" s="12"/>
      <c r="B1275" s="12"/>
      <c r="C1275" s="12"/>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row>
    <row r="1276" spans="1:45">
      <c r="A1276" s="12"/>
      <c r="B1276" s="12"/>
      <c r="C1276" s="12"/>
      <c r="D1276" s="12"/>
      <c r="E1276" s="12"/>
      <c r="F1276" s="12"/>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row>
    <row r="1277" spans="1:45">
      <c r="A1277" s="12"/>
      <c r="B1277" s="12"/>
      <c r="C1277" s="12"/>
      <c r="D1277" s="12"/>
      <c r="E1277" s="12"/>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row>
    <row r="1278" spans="1:45">
      <c r="A1278" s="12"/>
      <c r="B1278" s="12"/>
      <c r="C1278" s="12"/>
      <c r="D1278" s="12"/>
      <c r="E1278" s="12"/>
      <c r="F1278" s="12"/>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row>
    <row r="1279" spans="1:45">
      <c r="A1279" s="12"/>
      <c r="B1279" s="12"/>
      <c r="C1279" s="12"/>
      <c r="D1279" s="12"/>
      <c r="E1279" s="12"/>
      <c r="F1279" s="12"/>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row>
    <row r="1280" spans="1:45">
      <c r="A1280" s="12"/>
      <c r="B1280" s="12"/>
      <c r="C1280" s="12"/>
      <c r="D1280" s="12"/>
      <c r="E1280" s="12"/>
      <c r="F1280" s="12"/>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row>
    <row r="1281" spans="1:45">
      <c r="A1281" s="12"/>
      <c r="B1281" s="12"/>
      <c r="C1281" s="12"/>
      <c r="D1281" s="12"/>
      <c r="E1281" s="12"/>
      <c r="F1281" s="12"/>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row>
    <row r="1282" spans="1:45">
      <c r="A1282" s="12"/>
      <c r="B1282" s="12"/>
      <c r="C1282" s="12"/>
      <c r="D1282" s="12"/>
      <c r="E1282" s="12"/>
      <c r="F1282" s="12"/>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row>
    <row r="1283" spans="1:45">
      <c r="A1283" s="12"/>
      <c r="B1283" s="12"/>
      <c r="C1283" s="12"/>
      <c r="D1283" s="12"/>
      <c r="E1283" s="12"/>
      <c r="F1283" s="12"/>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row>
    <row r="1284" spans="1:45">
      <c r="A1284" s="12"/>
      <c r="B1284" s="12"/>
      <c r="C1284" s="12"/>
      <c r="D1284" s="12"/>
      <c r="E1284" s="12"/>
      <c r="F1284" s="12"/>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row>
    <row r="1285" spans="1:45">
      <c r="A1285" s="12"/>
      <c r="B1285" s="12"/>
      <c r="C1285" s="12"/>
      <c r="D1285" s="12"/>
      <c r="E1285" s="12"/>
      <c r="F1285" s="12"/>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row>
    <row r="1286" spans="1:45">
      <c r="A1286" s="12"/>
      <c r="B1286" s="12"/>
      <c r="C1286" s="12"/>
      <c r="D1286" s="12"/>
      <c r="E1286" s="12"/>
      <c r="F1286" s="12"/>
      <c r="G1286" s="12"/>
      <c r="H1286" s="12"/>
      <c r="I1286" s="12"/>
      <c r="J1286" s="12"/>
      <c r="K1286" s="12"/>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row>
    <row r="1287" spans="1:45">
      <c r="A1287" s="12"/>
      <c r="B1287" s="12"/>
      <c r="C1287" s="12"/>
      <c r="D1287" s="12"/>
      <c r="E1287" s="12"/>
      <c r="F1287" s="12"/>
      <c r="G1287" s="12"/>
      <c r="H1287" s="12"/>
      <c r="I1287" s="12"/>
      <c r="J1287" s="12"/>
      <c r="K1287" s="12"/>
      <c r="L1287" s="12"/>
      <c r="M1287" s="12"/>
      <c r="N1287" s="12"/>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row>
    <row r="1288" spans="1:45">
      <c r="A1288" s="12"/>
      <c r="B1288" s="12"/>
      <c r="C1288" s="12"/>
      <c r="D1288" s="12"/>
      <c r="E1288" s="12"/>
      <c r="F1288" s="12"/>
      <c r="G1288" s="12"/>
      <c r="H1288" s="12"/>
      <c r="I1288" s="12"/>
      <c r="J1288" s="1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row>
    <row r="1289" spans="1:45">
      <c r="A1289" s="12"/>
      <c r="B1289" s="12"/>
      <c r="C1289" s="12"/>
      <c r="D1289" s="12"/>
      <c r="E1289" s="12"/>
      <c r="F1289" s="12"/>
      <c r="G1289" s="12"/>
      <c r="H1289" s="12"/>
      <c r="I1289" s="12"/>
      <c r="J1289" s="1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row>
    <row r="1290" spans="1:45">
      <c r="A1290" s="12"/>
      <c r="B1290" s="12"/>
      <c r="C1290" s="12"/>
      <c r="D1290" s="12"/>
      <c r="E1290" s="12"/>
      <c r="F1290" s="12"/>
      <c r="G1290" s="12"/>
      <c r="H1290" s="12"/>
      <c r="I1290" s="12"/>
      <c r="J1290" s="12"/>
      <c r="K1290" s="12"/>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row>
    <row r="1291" spans="1:45">
      <c r="A1291" s="12"/>
      <c r="B1291" s="12"/>
      <c r="C1291" s="12"/>
      <c r="D1291" s="12"/>
      <c r="E1291" s="12"/>
      <c r="F1291" s="12"/>
      <c r="G1291" s="12"/>
      <c r="H1291" s="12"/>
      <c r="I1291" s="12"/>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row>
    <row r="1292" spans="1:45">
      <c r="A1292" s="12"/>
      <c r="B1292" s="12"/>
      <c r="C1292" s="12"/>
      <c r="D1292" s="12"/>
      <c r="E1292" s="12"/>
      <c r="F1292" s="12"/>
      <c r="G1292" s="12"/>
      <c r="H1292" s="12"/>
      <c r="I1292" s="12"/>
      <c r="J1292" s="12"/>
      <c r="K1292" s="12"/>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row>
    <row r="1293" spans="1:45">
      <c r="A1293" s="12"/>
      <c r="B1293" s="12"/>
      <c r="C1293" s="12"/>
      <c r="D1293" s="12"/>
      <c r="E1293" s="12"/>
      <c r="F1293" s="12"/>
      <c r="G1293" s="12"/>
      <c r="H1293" s="12"/>
      <c r="I1293" s="12"/>
      <c r="J1293" s="12"/>
      <c r="K1293" s="12"/>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row>
    <row r="1294" spans="1:45">
      <c r="A1294" s="12"/>
      <c r="B1294" s="12"/>
      <c r="C1294" s="12"/>
      <c r="D1294" s="12"/>
      <c r="E1294" s="12"/>
      <c r="F1294" s="12"/>
      <c r="G1294" s="12"/>
      <c r="H1294" s="12"/>
      <c r="I1294" s="12"/>
      <c r="J1294" s="12"/>
      <c r="K1294" s="12"/>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row>
    <row r="1295" spans="1:45">
      <c r="A1295" s="12"/>
      <c r="B1295" s="12"/>
      <c r="C1295" s="12"/>
      <c r="D1295" s="12"/>
      <c r="E1295" s="12"/>
      <c r="F1295" s="12"/>
      <c r="G1295" s="12"/>
      <c r="H1295" s="12"/>
      <c r="I1295" s="12"/>
      <c r="J1295" s="12"/>
      <c r="K1295" s="12"/>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row>
    <row r="1296" spans="1:45">
      <c r="A1296" s="12"/>
      <c r="B1296" s="12"/>
      <c r="C1296" s="12"/>
      <c r="D1296" s="12"/>
      <c r="E1296" s="12"/>
      <c r="F1296" s="12"/>
      <c r="G1296" s="12"/>
      <c r="H1296" s="12"/>
      <c r="I1296" s="12"/>
      <c r="J1296" s="12"/>
      <c r="K1296" s="12"/>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row>
    <row r="1297" spans="1:45">
      <c r="A1297" s="12"/>
      <c r="B1297" s="12"/>
      <c r="C1297" s="12"/>
      <c r="D1297" s="12"/>
      <c r="E1297" s="12"/>
      <c r="F1297" s="12"/>
      <c r="G1297" s="12"/>
      <c r="H1297" s="12"/>
      <c r="I1297" s="12"/>
      <c r="J1297" s="12"/>
      <c r="K1297" s="12"/>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row>
    <row r="1298" spans="1:45">
      <c r="A1298" s="12"/>
      <c r="B1298" s="12"/>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row>
    <row r="1299" spans="1:45">
      <c r="A1299" s="12"/>
      <c r="B1299" s="12"/>
      <c r="C1299" s="12"/>
      <c r="D1299" s="12"/>
      <c r="E1299" s="12"/>
      <c r="F1299" s="12"/>
      <c r="G1299" s="12"/>
      <c r="H1299" s="12"/>
      <c r="I1299" s="12"/>
      <c r="J1299" s="12"/>
      <c r="K1299" s="12"/>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row>
    <row r="1300" spans="1:45">
      <c r="A1300" s="12"/>
      <c r="B1300" s="12"/>
      <c r="C1300" s="12"/>
      <c r="D1300" s="12"/>
      <c r="E1300" s="12"/>
      <c r="F1300" s="12"/>
      <c r="G1300" s="12"/>
      <c r="H1300" s="12"/>
      <c r="I1300" s="12"/>
      <c r="J1300" s="12"/>
      <c r="K1300" s="12"/>
      <c r="L1300" s="12"/>
      <c r="M1300" s="12"/>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row>
    <row r="1301" spans="1:45">
      <c r="A1301" s="12"/>
      <c r="B1301" s="12"/>
      <c r="C1301" s="12"/>
      <c r="D1301" s="12"/>
      <c r="E1301" s="12"/>
      <c r="F1301" s="12"/>
      <c r="G1301" s="12"/>
      <c r="H1301" s="12"/>
      <c r="I1301" s="12"/>
      <c r="J1301" s="12"/>
      <c r="K1301" s="12"/>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row>
    <row r="1302" spans="1:45">
      <c r="A1302" s="12"/>
      <c r="B1302" s="12"/>
      <c r="C1302" s="12"/>
      <c r="D1302" s="12"/>
      <c r="E1302" s="12"/>
      <c r="F1302" s="12"/>
      <c r="G1302" s="12"/>
      <c r="H1302" s="12"/>
      <c r="I1302" s="12"/>
      <c r="J1302" s="12"/>
      <c r="K1302" s="12"/>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row>
    <row r="1303" spans="1:45">
      <c r="A1303" s="12"/>
      <c r="B1303" s="12"/>
      <c r="C1303" s="12"/>
      <c r="D1303" s="12"/>
      <c r="E1303" s="12"/>
      <c r="F1303" s="12"/>
      <c r="G1303" s="12"/>
      <c r="H1303" s="12"/>
      <c r="I1303" s="12"/>
      <c r="J1303" s="12"/>
      <c r="K1303" s="12"/>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row>
    <row r="1304" spans="1:45">
      <c r="A1304" s="12"/>
      <c r="B1304" s="12"/>
      <c r="C1304" s="12"/>
      <c r="D1304" s="12"/>
      <c r="E1304" s="12"/>
      <c r="F1304" s="12"/>
      <c r="G1304" s="12"/>
      <c r="H1304" s="12"/>
      <c r="I1304" s="12"/>
      <c r="J1304" s="12"/>
      <c r="K1304" s="12"/>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row>
    <row r="1305" spans="1:45">
      <c r="A1305" s="12"/>
      <c r="B1305" s="12"/>
      <c r="C1305" s="12"/>
      <c r="D1305" s="12"/>
      <c r="E1305" s="12"/>
      <c r="F1305" s="12"/>
      <c r="G1305" s="12"/>
      <c r="H1305" s="12"/>
      <c r="I1305" s="12"/>
      <c r="J1305" s="12"/>
      <c r="K1305" s="12"/>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row>
    <row r="1306" spans="1:45">
      <c r="A1306" s="12"/>
      <c r="B1306" s="12"/>
      <c r="C1306" s="12"/>
      <c r="D1306" s="12"/>
      <c r="E1306" s="12"/>
      <c r="F1306" s="12"/>
      <c r="G1306" s="12"/>
      <c r="H1306" s="12"/>
      <c r="I1306" s="12"/>
      <c r="J1306" s="12"/>
      <c r="K1306" s="12"/>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row>
    <row r="1307" spans="1:45">
      <c r="A1307" s="12"/>
      <c r="B1307" s="12"/>
      <c r="C1307" s="12"/>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row>
    <row r="1308" spans="1:45">
      <c r="A1308" s="12"/>
      <c r="B1308" s="12"/>
      <c r="C1308" s="12"/>
      <c r="D1308" s="12"/>
      <c r="E1308" s="12"/>
      <c r="F1308" s="12"/>
      <c r="G1308" s="12"/>
      <c r="H1308" s="12"/>
      <c r="I1308" s="12"/>
      <c r="J1308" s="12"/>
      <c r="K1308" s="12"/>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row>
    <row r="1309" spans="1:45">
      <c r="A1309" s="12"/>
      <c r="B1309" s="12"/>
      <c r="C1309" s="12"/>
      <c r="D1309" s="12"/>
      <c r="E1309" s="12"/>
      <c r="F1309" s="12"/>
      <c r="G1309" s="12"/>
      <c r="H1309" s="12"/>
      <c r="I1309" s="12"/>
      <c r="J1309" s="12"/>
      <c r="K1309" s="12"/>
      <c r="L1309" s="12"/>
      <c r="M1309" s="12"/>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row>
    <row r="1310" spans="1:45">
      <c r="A1310" s="12"/>
      <c r="B1310" s="12"/>
      <c r="C1310" s="12"/>
      <c r="D1310" s="12"/>
      <c r="E1310" s="12"/>
      <c r="F1310" s="12"/>
      <c r="G1310" s="12"/>
      <c r="H1310" s="12"/>
      <c r="I1310" s="12"/>
      <c r="J1310" s="12"/>
      <c r="K1310" s="12"/>
      <c r="L1310" s="12"/>
      <c r="M1310" s="12"/>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row>
    <row r="1311" spans="1:45">
      <c r="A1311" s="12"/>
      <c r="B1311" s="12"/>
      <c r="C1311" s="12"/>
      <c r="D1311" s="12"/>
      <c r="E1311" s="12"/>
      <c r="F1311" s="12"/>
      <c r="G1311" s="12"/>
      <c r="H1311" s="12"/>
      <c r="I1311" s="12"/>
      <c r="J1311" s="12"/>
      <c r="K1311" s="12"/>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row>
    <row r="1312" spans="1:45">
      <c r="A1312" s="12"/>
      <c r="B1312" s="12"/>
      <c r="C1312" s="12"/>
      <c r="D1312" s="12"/>
      <c r="E1312" s="12"/>
      <c r="F1312" s="12"/>
      <c r="G1312" s="12"/>
      <c r="H1312" s="12"/>
      <c r="I1312" s="12"/>
      <c r="J1312" s="12"/>
      <c r="K1312" s="12"/>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row>
    <row r="1313" spans="1:45">
      <c r="A1313" s="12"/>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row>
    <row r="1314" spans="1:45">
      <c r="A1314" s="12"/>
      <c r="B1314" s="12"/>
      <c r="C1314" s="12"/>
      <c r="D1314" s="12"/>
      <c r="E1314" s="12"/>
      <c r="F1314" s="12"/>
      <c r="G1314" s="12"/>
      <c r="H1314" s="12"/>
      <c r="I1314" s="12"/>
      <c r="J1314" s="12"/>
      <c r="K1314" s="12"/>
      <c r="L1314" s="12"/>
      <c r="M1314" s="12"/>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row>
    <row r="1315" spans="1:45">
      <c r="A1315" s="12"/>
      <c r="B1315" s="12"/>
      <c r="C1315" s="12"/>
      <c r="D1315" s="12"/>
      <c r="E1315" s="12"/>
      <c r="F1315" s="12"/>
      <c r="G1315" s="12"/>
      <c r="H1315" s="12"/>
      <c r="I1315" s="12"/>
      <c r="J1315" s="12"/>
      <c r="K1315" s="12"/>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row>
    <row r="1316" spans="1:45">
      <c r="A1316" s="12"/>
      <c r="B1316" s="12"/>
      <c r="C1316" s="12"/>
      <c r="D1316" s="12"/>
      <c r="E1316" s="12"/>
      <c r="F1316" s="12"/>
      <c r="G1316" s="12"/>
      <c r="H1316" s="12"/>
      <c r="I1316" s="12"/>
      <c r="J1316" s="12"/>
      <c r="K1316" s="12"/>
      <c r="L1316" s="12"/>
      <c r="M1316" s="12"/>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row>
    <row r="1317" spans="1:45">
      <c r="A1317" s="12"/>
      <c r="B1317" s="12"/>
      <c r="C1317" s="12"/>
      <c r="D1317" s="12"/>
      <c r="E1317" s="12"/>
      <c r="F1317" s="12"/>
      <c r="G1317" s="12"/>
      <c r="H1317" s="12"/>
      <c r="I1317" s="12"/>
      <c r="J1317" s="12"/>
      <c r="K1317" s="12"/>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row>
    <row r="1318" spans="1:45">
      <c r="A1318" s="12"/>
      <c r="B1318" s="12"/>
      <c r="C1318" s="12"/>
      <c r="D1318" s="12"/>
      <c r="E1318" s="12"/>
      <c r="F1318" s="12"/>
      <c r="G1318" s="12"/>
      <c r="H1318" s="12"/>
      <c r="I1318" s="12"/>
      <c r="J1318" s="12"/>
      <c r="K1318" s="12"/>
      <c r="L1318" s="12"/>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row>
    <row r="1319" spans="1:45">
      <c r="A1319" s="12"/>
      <c r="B1319" s="12"/>
      <c r="C1319" s="12"/>
      <c r="D1319" s="12"/>
      <c r="E1319" s="12"/>
      <c r="F1319" s="12"/>
      <c r="G1319" s="12"/>
      <c r="H1319" s="12"/>
      <c r="I1319" s="12"/>
      <c r="J1319" s="12"/>
      <c r="K1319" s="12"/>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row>
    <row r="1320" spans="1:45">
      <c r="A1320" s="12"/>
      <c r="B1320" s="12"/>
      <c r="C1320" s="12"/>
      <c r="D1320" s="12"/>
      <c r="E1320" s="12"/>
      <c r="F1320" s="12"/>
      <c r="G1320" s="12"/>
      <c r="H1320" s="12"/>
      <c r="I1320" s="12"/>
      <c r="J1320" s="12"/>
      <c r="K1320" s="12"/>
      <c r="L1320" s="12"/>
      <c r="M1320" s="12"/>
      <c r="N1320" s="12"/>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row>
    <row r="1321" spans="1:45">
      <c r="A1321" s="12"/>
      <c r="B1321" s="12"/>
      <c r="C1321" s="12"/>
      <c r="D1321" s="12"/>
      <c r="E1321" s="12"/>
      <c r="F1321" s="12"/>
      <c r="G1321" s="12"/>
      <c r="H1321" s="12"/>
      <c r="I1321" s="12"/>
      <c r="J1321" s="12"/>
      <c r="K1321" s="12"/>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row>
    <row r="1322" spans="1:45">
      <c r="A1322" s="12"/>
      <c r="B1322" s="12"/>
      <c r="C1322" s="12"/>
      <c r="D1322" s="12"/>
      <c r="E1322" s="12"/>
      <c r="F1322" s="12"/>
      <c r="G1322" s="12"/>
      <c r="H1322" s="12"/>
      <c r="I1322" s="12"/>
      <c r="J1322" s="12"/>
      <c r="K1322" s="12"/>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row>
    <row r="1323" spans="1:45">
      <c r="A1323" s="12"/>
      <c r="B1323" s="12"/>
      <c r="C1323" s="12"/>
      <c r="D1323" s="12"/>
      <c r="E1323" s="12"/>
      <c r="F1323" s="12"/>
      <c r="G1323" s="12"/>
      <c r="H1323" s="12"/>
      <c r="I1323" s="12"/>
      <c r="J1323" s="12"/>
      <c r="K1323" s="12"/>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row>
    <row r="1324" spans="1:45">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row>
    <row r="1325" spans="1:45">
      <c r="A1325" s="12"/>
      <c r="B1325" s="12"/>
      <c r="C1325" s="12"/>
      <c r="D1325" s="12"/>
      <c r="E1325" s="12"/>
      <c r="F1325" s="12"/>
      <c r="G1325" s="12"/>
      <c r="H1325" s="12"/>
      <c r="I1325" s="12"/>
      <c r="J1325" s="12"/>
      <c r="K1325" s="12"/>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row>
    <row r="1326" spans="1:45">
      <c r="A1326" s="12"/>
      <c r="B1326" s="12"/>
      <c r="C1326" s="12"/>
      <c r="D1326" s="12"/>
      <c r="E1326" s="12"/>
      <c r="F1326" s="12"/>
      <c r="G1326" s="12"/>
      <c r="H1326" s="12"/>
      <c r="I1326" s="12"/>
      <c r="J1326" s="12"/>
      <c r="K1326" s="12"/>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row>
    <row r="1327" spans="1:45">
      <c r="A1327" s="12"/>
      <c r="B1327" s="12"/>
      <c r="C1327" s="12"/>
      <c r="D1327" s="12"/>
      <c r="E1327" s="12"/>
      <c r="F1327" s="12"/>
      <c r="G1327" s="12"/>
      <c r="H1327" s="12"/>
      <c r="I1327" s="12"/>
      <c r="J1327" s="12"/>
      <c r="K1327" s="12"/>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row>
    <row r="1328" spans="1:45">
      <c r="A1328" s="12"/>
      <c r="B1328" s="12"/>
      <c r="C1328" s="12"/>
      <c r="D1328" s="12"/>
      <c r="E1328" s="12"/>
      <c r="F1328" s="12"/>
      <c r="G1328" s="12"/>
      <c r="H1328" s="12"/>
      <c r="I1328" s="12"/>
      <c r="J1328" s="12"/>
      <c r="K1328" s="12"/>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row>
    <row r="1329" spans="1:45">
      <c r="A1329" s="12"/>
      <c r="B1329" s="12"/>
      <c r="C1329" s="12"/>
      <c r="D1329" s="12"/>
      <c r="E1329" s="12"/>
      <c r="F1329" s="12"/>
      <c r="G1329" s="12"/>
      <c r="H1329" s="12"/>
      <c r="I1329" s="12"/>
      <c r="J1329" s="1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row>
    <row r="1330" spans="1:45">
      <c r="A1330" s="12"/>
      <c r="B1330" s="12"/>
      <c r="C1330" s="12"/>
      <c r="D1330" s="12"/>
      <c r="E1330" s="12"/>
      <c r="F1330" s="12"/>
      <c r="G1330" s="12"/>
      <c r="H1330" s="12"/>
      <c r="I1330" s="12"/>
      <c r="J1330" s="1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row>
    <row r="1331" spans="1:45">
      <c r="A1331" s="12"/>
      <c r="B1331" s="12"/>
      <c r="C1331" s="12"/>
      <c r="D1331" s="12"/>
      <c r="E1331" s="12"/>
      <c r="F1331" s="12"/>
      <c r="G1331" s="12"/>
      <c r="H1331" s="12"/>
      <c r="I1331" s="12"/>
      <c r="J1331" s="12"/>
      <c r="K1331" s="12"/>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row>
    <row r="1332" spans="1:45">
      <c r="A1332" s="12"/>
      <c r="B1332" s="12"/>
      <c r="C1332" s="12"/>
      <c r="D1332" s="12"/>
      <c r="E1332" s="12"/>
      <c r="F1332" s="12"/>
      <c r="G1332" s="12"/>
      <c r="H1332" s="12"/>
      <c r="I1332" s="12"/>
      <c r="J1332" s="12"/>
      <c r="K1332" s="12"/>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row>
    <row r="1333" spans="1:45">
      <c r="A1333" s="12"/>
      <c r="B1333" s="12"/>
      <c r="C1333" s="12"/>
      <c r="D1333" s="12"/>
      <c r="E1333" s="12"/>
      <c r="F1333" s="12"/>
      <c r="G1333" s="12"/>
      <c r="H1333" s="12"/>
      <c r="I1333" s="12"/>
      <c r="J1333" s="12"/>
      <c r="K1333" s="1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row>
    <row r="1334" spans="1:45">
      <c r="A1334" s="12"/>
      <c r="B1334" s="12"/>
      <c r="C1334" s="12"/>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row>
    <row r="1335" spans="1:45">
      <c r="A1335" s="12"/>
      <c r="B1335" s="12"/>
      <c r="C1335" s="12"/>
      <c r="D1335" s="12"/>
      <c r="E1335" s="12"/>
      <c r="F1335" s="12"/>
      <c r="G1335" s="12"/>
      <c r="H1335" s="12"/>
      <c r="I1335" s="12"/>
      <c r="J1335" s="12"/>
      <c r="K1335" s="12"/>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row>
    <row r="1336" spans="1:45">
      <c r="A1336" s="12"/>
      <c r="B1336" s="12"/>
      <c r="C1336" s="12"/>
      <c r="D1336" s="12"/>
      <c r="E1336" s="12"/>
      <c r="F1336" s="12"/>
      <c r="G1336" s="12"/>
      <c r="H1336" s="12"/>
      <c r="I1336" s="12"/>
      <c r="J1336" s="12"/>
      <c r="K1336" s="1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row>
    <row r="1337" spans="1:45">
      <c r="A1337" s="12"/>
      <c r="B1337" s="12"/>
      <c r="C1337" s="12"/>
      <c r="D1337" s="12"/>
      <c r="E1337" s="12"/>
      <c r="F1337" s="12"/>
      <c r="G1337" s="12"/>
      <c r="H1337" s="12"/>
      <c r="I1337" s="12"/>
      <c r="J1337" s="12"/>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row>
    <row r="1338" spans="1:45">
      <c r="A1338" s="12"/>
      <c r="B1338" s="12"/>
      <c r="C1338" s="12"/>
      <c r="D1338" s="12"/>
      <c r="E1338" s="12"/>
      <c r="F1338" s="12"/>
      <c r="G1338" s="12"/>
      <c r="H1338" s="12"/>
      <c r="I1338" s="12"/>
      <c r="J1338" s="12"/>
      <c r="K1338" s="12"/>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row>
    <row r="1339" spans="1:45">
      <c r="A1339" s="12"/>
      <c r="B1339" s="12"/>
      <c r="C1339" s="12"/>
      <c r="D1339" s="12"/>
      <c r="E1339" s="12"/>
      <c r="F1339" s="12"/>
      <c r="G1339" s="12"/>
      <c r="H1339" s="12"/>
      <c r="I1339" s="12"/>
      <c r="J1339" s="12"/>
      <c r="K1339" s="1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row>
    <row r="1340" spans="1:45">
      <c r="A1340" s="12"/>
      <c r="B1340" s="12"/>
      <c r="C1340" s="12"/>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row>
    <row r="1341" spans="1:45">
      <c r="A1341" s="12"/>
      <c r="B1341" s="12"/>
      <c r="C1341" s="12"/>
      <c r="D1341" s="12"/>
      <c r="E1341" s="12"/>
      <c r="F1341" s="12"/>
      <c r="G1341" s="12"/>
      <c r="H1341" s="12"/>
      <c r="I1341" s="12"/>
      <c r="J1341" s="12"/>
      <c r="K1341" s="1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row>
    <row r="1342" spans="1:45">
      <c r="A1342" s="12"/>
      <c r="B1342" s="12"/>
      <c r="C1342" s="12"/>
      <c r="D1342" s="12"/>
      <c r="E1342" s="12"/>
      <c r="F1342" s="12"/>
      <c r="G1342" s="12"/>
      <c r="H1342" s="12"/>
      <c r="I1342" s="12"/>
      <c r="J1342" s="12"/>
      <c r="K1342" s="1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row>
    <row r="1343" spans="1:45">
      <c r="A1343" s="12"/>
      <c r="B1343" s="12"/>
      <c r="C1343" s="12"/>
      <c r="D1343" s="12"/>
      <c r="E1343" s="12"/>
      <c r="F1343" s="12"/>
      <c r="G1343" s="12"/>
      <c r="H1343" s="12"/>
      <c r="I1343" s="12"/>
      <c r="J1343" s="12"/>
      <c r="K1343" s="12"/>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row>
    <row r="1344" spans="1:45">
      <c r="A1344" s="12"/>
      <c r="B1344" s="12"/>
      <c r="C1344" s="12"/>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row>
    <row r="1345" spans="1:45">
      <c r="A1345" s="12"/>
      <c r="B1345" s="12"/>
      <c r="C1345" s="12"/>
      <c r="D1345" s="12"/>
      <c r="E1345" s="12"/>
      <c r="F1345" s="12"/>
      <c r="G1345" s="12"/>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row>
    <row r="1346" spans="1:45">
      <c r="A1346" s="12"/>
      <c r="B1346" s="12"/>
      <c r="C1346" s="12"/>
      <c r="D1346" s="12"/>
      <c r="E1346" s="12"/>
      <c r="F1346" s="12"/>
      <c r="G1346" s="12"/>
      <c r="H1346" s="12"/>
      <c r="I1346" s="12"/>
      <c r="J1346" s="12"/>
      <c r="K1346" s="1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row>
    <row r="1347" spans="1:45">
      <c r="A1347" s="12"/>
      <c r="B1347" s="12"/>
      <c r="C1347" s="12"/>
      <c r="D1347" s="12"/>
      <c r="E1347" s="12"/>
      <c r="F1347" s="12"/>
      <c r="G1347" s="12"/>
      <c r="H1347" s="12"/>
      <c r="I1347" s="12"/>
      <c r="J1347" s="12"/>
      <c r="K1347" s="1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row>
    <row r="1348" spans="1:45">
      <c r="A1348" s="12"/>
      <c r="B1348" s="12"/>
      <c r="C1348" s="12"/>
      <c r="D1348" s="12"/>
      <c r="E1348" s="12"/>
      <c r="F1348" s="12"/>
      <c r="G1348" s="12"/>
      <c r="H1348" s="12"/>
      <c r="I1348" s="12"/>
      <c r="J1348" s="12"/>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row>
    <row r="1349" spans="1:45">
      <c r="A1349" s="12"/>
      <c r="B1349" s="12"/>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row>
    <row r="1350" spans="1:45">
      <c r="A1350" s="12"/>
      <c r="B1350" s="12"/>
      <c r="C1350" s="12"/>
      <c r="D1350" s="12"/>
      <c r="E1350" s="12"/>
      <c r="F1350" s="12"/>
      <c r="G1350" s="12"/>
      <c r="H1350" s="12"/>
      <c r="I1350" s="12"/>
      <c r="J1350" s="12"/>
      <c r="K1350" s="12"/>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row>
    <row r="1351" spans="1:45">
      <c r="A1351" s="12"/>
      <c r="B1351" s="12"/>
      <c r="C1351" s="12"/>
      <c r="D1351" s="12"/>
      <c r="E1351" s="12"/>
      <c r="F1351" s="12"/>
      <c r="G1351" s="12"/>
      <c r="H1351" s="12"/>
      <c r="I1351" s="12"/>
      <c r="J1351" s="12"/>
      <c r="K1351" s="12"/>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row>
    <row r="1352" spans="1:45">
      <c r="A1352" s="12"/>
      <c r="B1352" s="12"/>
      <c r="C1352" s="12"/>
      <c r="D1352" s="12"/>
      <c r="E1352" s="12"/>
      <c r="F1352" s="12"/>
      <c r="G1352" s="12"/>
      <c r="H1352" s="12"/>
      <c r="I1352" s="12"/>
      <c r="J1352" s="12"/>
      <c r="K1352" s="12"/>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row>
    <row r="1353" spans="1:45">
      <c r="A1353" s="12"/>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row>
    <row r="1354" spans="1:45">
      <c r="A1354" s="12"/>
      <c r="B1354" s="12"/>
      <c r="C1354" s="12"/>
      <c r="D1354" s="12"/>
      <c r="E1354" s="12"/>
      <c r="F1354" s="12"/>
      <c r="G1354" s="12"/>
      <c r="H1354" s="12"/>
      <c r="I1354" s="12"/>
      <c r="J1354" s="12"/>
      <c r="K1354" s="12"/>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row>
    <row r="1355" spans="1:45">
      <c r="A1355" s="12"/>
      <c r="B1355" s="12"/>
      <c r="C1355" s="12"/>
      <c r="D1355" s="12"/>
      <c r="E1355" s="12"/>
      <c r="F1355" s="12"/>
      <c r="G1355" s="12"/>
      <c r="H1355" s="12"/>
      <c r="I1355" s="12"/>
      <c r="J1355" s="12"/>
      <c r="K1355" s="12"/>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row>
    <row r="1356" spans="1:45">
      <c r="A1356" s="12"/>
      <c r="B1356" s="12"/>
      <c r="C1356" s="12"/>
      <c r="D1356" s="12"/>
      <c r="E1356" s="12"/>
      <c r="F1356" s="12"/>
      <c r="G1356" s="12"/>
      <c r="H1356" s="12"/>
      <c r="I1356" s="12"/>
      <c r="J1356" s="12"/>
      <c r="K1356" s="12"/>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row>
    <row r="1357" spans="1:45">
      <c r="A1357" s="12"/>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row>
    <row r="1358" spans="1:45">
      <c r="A1358" s="12"/>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row>
    <row r="1359" spans="1:45">
      <c r="A1359" s="12"/>
      <c r="B1359" s="12"/>
      <c r="C1359" s="12"/>
      <c r="D1359" s="12"/>
      <c r="E1359" s="12"/>
      <c r="F1359" s="12"/>
      <c r="G1359" s="12"/>
      <c r="H1359" s="12"/>
      <c r="I1359" s="12"/>
      <c r="J1359" s="12"/>
      <c r="K1359" s="12"/>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row>
    <row r="1360" spans="1:45">
      <c r="A1360" s="12"/>
      <c r="B1360" s="12"/>
      <c r="C1360" s="12"/>
      <c r="D1360" s="12"/>
      <c r="E1360" s="12"/>
      <c r="F1360" s="12"/>
      <c r="G1360" s="12"/>
      <c r="H1360" s="12"/>
      <c r="I1360" s="12"/>
      <c r="J1360" s="12"/>
      <c r="K1360" s="12"/>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row>
    <row r="1361" spans="1:45">
      <c r="A1361" s="12"/>
      <c r="B1361" s="12"/>
      <c r="C1361" s="12"/>
      <c r="D1361" s="12"/>
      <c r="E1361" s="12"/>
      <c r="F1361" s="12"/>
      <c r="G1361" s="12"/>
      <c r="H1361" s="12"/>
      <c r="I1361" s="12"/>
      <c r="J1361" s="12"/>
      <c r="K1361" s="12"/>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row>
    <row r="1362" spans="1:45">
      <c r="A1362" s="12"/>
      <c r="B1362" s="12"/>
      <c r="C1362" s="12"/>
      <c r="D1362" s="12"/>
      <c r="E1362" s="12"/>
      <c r="F1362" s="12"/>
      <c r="G1362" s="12"/>
      <c r="H1362" s="12"/>
      <c r="I1362" s="12"/>
      <c r="J1362" s="12"/>
      <c r="K1362" s="12"/>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row>
    <row r="1363" spans="1:45">
      <c r="A1363" s="12"/>
      <c r="B1363" s="12"/>
      <c r="C1363" s="12"/>
      <c r="D1363" s="12"/>
      <c r="E1363" s="12"/>
      <c r="F1363" s="12"/>
      <c r="G1363" s="12"/>
      <c r="H1363" s="12"/>
      <c r="I1363" s="12"/>
      <c r="J1363" s="12"/>
      <c r="K1363" s="12"/>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row>
    <row r="1364" spans="1:45">
      <c r="A1364" s="12"/>
      <c r="B1364" s="12"/>
      <c r="C1364" s="12"/>
      <c r="D1364" s="12"/>
      <c r="E1364" s="12"/>
      <c r="F1364" s="12"/>
      <c r="G1364" s="12"/>
      <c r="H1364" s="12"/>
      <c r="I1364" s="12"/>
      <c r="J1364" s="12"/>
      <c r="K1364" s="12"/>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row>
    <row r="1365" spans="1:45">
      <c r="A1365" s="12"/>
      <c r="B1365" s="12"/>
      <c r="C1365" s="12"/>
      <c r="D1365" s="12"/>
      <c r="E1365" s="12"/>
      <c r="F1365" s="12"/>
      <c r="G1365" s="12"/>
      <c r="H1365" s="12"/>
      <c r="I1365" s="12"/>
      <c r="J1365" s="12"/>
      <c r="K1365" s="12"/>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row>
    <row r="1366" spans="1:45">
      <c r="A1366" s="12"/>
      <c r="B1366" s="12"/>
      <c r="C1366" s="12"/>
      <c r="D1366" s="12"/>
      <c r="E1366" s="12"/>
      <c r="F1366" s="12"/>
      <c r="G1366" s="12"/>
      <c r="H1366" s="12"/>
      <c r="I1366" s="12"/>
      <c r="J1366" s="12"/>
      <c r="K1366" s="1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row>
    <row r="1367" spans="1:45">
      <c r="A1367" s="12"/>
      <c r="B1367" s="12"/>
      <c r="C1367" s="12"/>
      <c r="D1367" s="12"/>
      <c r="E1367" s="12"/>
      <c r="F1367" s="12"/>
      <c r="G1367" s="12"/>
      <c r="H1367" s="12"/>
      <c r="I1367" s="12"/>
      <c r="J1367" s="12"/>
      <c r="K1367" s="12"/>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row>
    <row r="1368" spans="1:45">
      <c r="A1368" s="12"/>
      <c r="B1368" s="12"/>
      <c r="C1368" s="12"/>
      <c r="D1368" s="12"/>
      <c r="E1368" s="12"/>
      <c r="F1368" s="12"/>
      <c r="G1368" s="12"/>
      <c r="H1368" s="12"/>
      <c r="I1368" s="12"/>
      <c r="J1368" s="12"/>
      <c r="K1368" s="12"/>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row>
    <row r="1369" spans="1:45">
      <c r="A1369" s="12"/>
      <c r="B1369" s="12"/>
      <c r="C1369" s="12"/>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row>
    <row r="1370" spans="1:45">
      <c r="A1370" s="12"/>
      <c r="B1370" s="12"/>
      <c r="C1370" s="12"/>
      <c r="D1370" s="12"/>
      <c r="E1370" s="12"/>
      <c r="F1370" s="12"/>
      <c r="G1370" s="12"/>
      <c r="H1370" s="12"/>
      <c r="I1370" s="12"/>
      <c r="J1370" s="1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row>
    <row r="1371" spans="1:45">
      <c r="A1371" s="12"/>
      <c r="B1371" s="12"/>
      <c r="C1371" s="12"/>
      <c r="D1371" s="12"/>
      <c r="E1371" s="12"/>
      <c r="F1371" s="12"/>
      <c r="G1371" s="12"/>
      <c r="H1371" s="12"/>
      <c r="I1371" s="12"/>
      <c r="J1371" s="1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row>
    <row r="1372" spans="1:45">
      <c r="A1372" s="12"/>
      <c r="B1372" s="12"/>
      <c r="C1372" s="12"/>
      <c r="D1372" s="12"/>
      <c r="E1372" s="12"/>
      <c r="F1372" s="12"/>
      <c r="G1372" s="12"/>
      <c r="H1372" s="12"/>
      <c r="I1372" s="12"/>
      <c r="J1372" s="12"/>
      <c r="K1372" s="12"/>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row>
    <row r="1373" spans="1:45">
      <c r="A1373" s="12"/>
      <c r="B1373" s="12"/>
      <c r="C1373" s="12"/>
      <c r="D1373" s="12"/>
      <c r="E1373" s="12"/>
      <c r="F1373" s="12"/>
      <c r="G1373" s="12"/>
      <c r="H1373" s="12"/>
      <c r="I1373" s="12"/>
      <c r="J1373" s="12"/>
      <c r="K1373" s="12"/>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row>
    <row r="1374" spans="1:45">
      <c r="A1374" s="12"/>
      <c r="B1374" s="12"/>
      <c r="C1374" s="12"/>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row>
    <row r="1375" spans="1:45">
      <c r="A1375" s="12"/>
      <c r="B1375" s="12"/>
      <c r="C1375" s="12"/>
      <c r="D1375" s="12"/>
      <c r="E1375" s="12"/>
      <c r="F1375" s="12"/>
      <c r="G1375" s="12"/>
      <c r="H1375" s="12"/>
      <c r="I1375" s="12"/>
      <c r="J1375" s="12"/>
      <c r="K1375" s="1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row>
    <row r="1376" spans="1:45">
      <c r="A1376" s="12"/>
      <c r="B1376" s="12"/>
      <c r="C1376" s="12"/>
      <c r="D1376" s="12"/>
      <c r="E1376" s="12"/>
      <c r="F1376" s="12"/>
      <c r="G1376" s="12"/>
      <c r="H1376" s="12"/>
      <c r="I1376" s="12"/>
      <c r="J1376" s="12"/>
      <c r="K1376" s="12"/>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row>
    <row r="1377" spans="1:45">
      <c r="A1377" s="12"/>
      <c r="B1377" s="12"/>
      <c r="C1377" s="12"/>
      <c r="D1377" s="12"/>
      <c r="E1377" s="12"/>
      <c r="F1377" s="12"/>
      <c r="G1377" s="12"/>
      <c r="H1377" s="12"/>
      <c r="I1377" s="12"/>
      <c r="J1377" s="12"/>
      <c r="K1377" s="1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row>
    <row r="1378" spans="1:45">
      <c r="A1378" s="12"/>
      <c r="B1378" s="12"/>
      <c r="C1378" s="12"/>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row>
    <row r="1379" spans="1:45">
      <c r="A1379" s="12"/>
      <c r="B1379" s="12"/>
      <c r="C1379" s="12"/>
      <c r="D1379" s="12"/>
      <c r="E1379" s="12"/>
      <c r="F1379" s="12"/>
      <c r="G1379" s="12"/>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row>
    <row r="1380" spans="1:45">
      <c r="A1380" s="12"/>
      <c r="B1380" s="12"/>
      <c r="C1380" s="12"/>
      <c r="D1380" s="12"/>
      <c r="E1380" s="12"/>
      <c r="F1380" s="12"/>
      <c r="G1380" s="12"/>
      <c r="H1380" s="12"/>
      <c r="I1380" s="12"/>
      <c r="J1380" s="12"/>
      <c r="K1380" s="12"/>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row>
    <row r="1381" spans="1:45">
      <c r="A1381" s="12"/>
      <c r="B1381" s="12"/>
      <c r="C1381" s="12"/>
      <c r="D1381" s="12"/>
      <c r="E1381" s="12"/>
      <c r="F1381" s="12"/>
      <c r="G1381" s="12"/>
      <c r="H1381" s="12"/>
      <c r="I1381" s="12"/>
      <c r="J1381" s="12"/>
      <c r="K1381" s="12"/>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row>
    <row r="1382" spans="1:45">
      <c r="A1382" s="12"/>
      <c r="B1382" s="12"/>
      <c r="C1382" s="12"/>
      <c r="D1382" s="12"/>
      <c r="E1382" s="12"/>
      <c r="F1382" s="12"/>
      <c r="G1382" s="12"/>
      <c r="H1382" s="12"/>
      <c r="I1382" s="12"/>
      <c r="J1382" s="12"/>
      <c r="K1382" s="12"/>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row>
    <row r="1383" spans="1:45">
      <c r="A1383" s="12"/>
      <c r="B1383" s="12"/>
      <c r="C1383" s="12"/>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row>
    <row r="1384" spans="1:45">
      <c r="A1384" s="12"/>
      <c r="B1384" s="12"/>
      <c r="C1384" s="12"/>
      <c r="D1384" s="12"/>
      <c r="E1384" s="12"/>
      <c r="F1384" s="12"/>
      <c r="G1384" s="12"/>
      <c r="H1384" s="12"/>
      <c r="I1384" s="12"/>
      <c r="J1384" s="12"/>
      <c r="K1384" s="12"/>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row>
    <row r="1385" spans="1:45">
      <c r="A1385" s="12"/>
      <c r="B1385" s="12"/>
      <c r="C1385" s="12"/>
      <c r="D1385" s="12"/>
      <c r="E1385" s="12"/>
      <c r="F1385" s="12"/>
      <c r="G1385" s="12"/>
      <c r="H1385" s="12"/>
      <c r="I1385" s="12"/>
      <c r="J1385" s="12"/>
      <c r="K1385" s="12"/>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row>
    <row r="1386" spans="1:45">
      <c r="A1386" s="12"/>
      <c r="B1386" s="12"/>
      <c r="C1386" s="12"/>
      <c r="D1386" s="12"/>
      <c r="E1386" s="12"/>
      <c r="F1386" s="12"/>
      <c r="G1386" s="12"/>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row>
    <row r="1387" spans="1:45">
      <c r="A1387" s="12"/>
      <c r="B1387" s="12"/>
      <c r="C1387" s="12"/>
      <c r="D1387" s="12"/>
      <c r="E1387" s="12"/>
      <c r="F1387" s="12"/>
      <c r="G1387" s="12"/>
      <c r="H1387" s="12"/>
      <c r="I1387" s="12"/>
      <c r="J1387" s="12"/>
      <c r="K1387" s="12"/>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row>
    <row r="1388" spans="1:45">
      <c r="A1388" s="12"/>
      <c r="B1388" s="12"/>
      <c r="C1388" s="12"/>
      <c r="D1388" s="12"/>
      <c r="E1388" s="12"/>
      <c r="F1388" s="12"/>
      <c r="G1388" s="12"/>
      <c r="H1388" s="12"/>
      <c r="I1388" s="12"/>
      <c r="J1388" s="12"/>
      <c r="K1388" s="12"/>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row>
    <row r="1389" spans="1:45">
      <c r="A1389" s="12"/>
      <c r="B1389" s="12"/>
      <c r="C1389" s="12"/>
      <c r="D1389" s="12"/>
      <c r="E1389" s="12"/>
      <c r="F1389" s="12"/>
      <c r="G1389" s="12"/>
      <c r="H1389" s="12"/>
      <c r="I1389" s="12"/>
      <c r="J1389" s="12"/>
      <c r="K1389" s="12"/>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row>
    <row r="1390" spans="1:45">
      <c r="A1390" s="12"/>
      <c r="B1390" s="12"/>
      <c r="C1390" s="12"/>
      <c r="D1390" s="12"/>
      <c r="E1390" s="12"/>
      <c r="F1390" s="12"/>
      <c r="G1390" s="12"/>
      <c r="H1390" s="12"/>
      <c r="I1390" s="12"/>
      <c r="J1390" s="12"/>
      <c r="K1390" s="1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row>
    <row r="1391" spans="1:45">
      <c r="A1391" s="12"/>
      <c r="B1391" s="12"/>
      <c r="C1391" s="12"/>
      <c r="D1391" s="12"/>
      <c r="E1391" s="12"/>
      <c r="F1391" s="12"/>
      <c r="G1391" s="12"/>
      <c r="H1391" s="12"/>
      <c r="I1391" s="12"/>
      <c r="J1391" s="12"/>
      <c r="K1391" s="12"/>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row>
    <row r="1392" spans="1:45">
      <c r="A1392" s="12"/>
      <c r="B1392" s="12"/>
      <c r="C1392" s="12"/>
      <c r="D1392" s="12"/>
      <c r="E1392" s="12"/>
      <c r="F1392" s="12"/>
      <c r="G1392" s="12"/>
      <c r="H1392" s="12"/>
      <c r="I1392" s="12"/>
      <c r="J1392" s="12"/>
      <c r="K1392" s="12"/>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row>
    <row r="1393" spans="1:45">
      <c r="A1393" s="12"/>
      <c r="B1393" s="12"/>
      <c r="C1393" s="12"/>
      <c r="D1393" s="12"/>
      <c r="E1393" s="12"/>
      <c r="F1393" s="12"/>
      <c r="G1393" s="12"/>
      <c r="H1393" s="12"/>
      <c r="I1393" s="12"/>
      <c r="J1393" s="12"/>
      <c r="K1393" s="1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row>
    <row r="1394" spans="1:45">
      <c r="A1394" s="12"/>
      <c r="B1394" s="12"/>
      <c r="C1394" s="12"/>
      <c r="D1394" s="12"/>
      <c r="E1394" s="12"/>
      <c r="F1394" s="12"/>
      <c r="G1394" s="12"/>
      <c r="H1394" s="12"/>
      <c r="I1394" s="12"/>
      <c r="J1394" s="12"/>
      <c r="K1394" s="12"/>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row>
    <row r="1395" spans="1:45">
      <c r="A1395" s="12"/>
      <c r="B1395" s="12"/>
      <c r="C1395" s="12"/>
      <c r="D1395" s="12"/>
      <c r="E1395" s="12"/>
      <c r="F1395" s="12"/>
      <c r="G1395" s="12"/>
      <c r="H1395" s="12"/>
      <c r="I1395" s="12"/>
      <c r="J1395" s="12"/>
      <c r="K1395" s="12"/>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row>
    <row r="1396" spans="1:45">
      <c r="A1396" s="12"/>
      <c r="B1396" s="12"/>
      <c r="C1396" s="12"/>
      <c r="D1396" s="12"/>
      <c r="E1396" s="12"/>
      <c r="F1396" s="12"/>
      <c r="G1396" s="12"/>
      <c r="H1396" s="12"/>
      <c r="I1396" s="12"/>
      <c r="J1396" s="12"/>
      <c r="K1396" s="12"/>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row>
    <row r="1397" spans="1:45">
      <c r="A1397" s="12"/>
      <c r="B1397" s="12"/>
      <c r="C1397" s="12"/>
      <c r="D1397" s="12"/>
      <c r="E1397" s="12"/>
      <c r="F1397" s="12"/>
      <c r="G1397" s="12"/>
      <c r="H1397" s="12"/>
      <c r="I1397" s="12"/>
      <c r="J1397" s="12"/>
      <c r="K1397" s="1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row>
    <row r="1398" spans="1:45">
      <c r="A1398" s="12"/>
      <c r="B1398" s="12"/>
      <c r="C1398" s="12"/>
      <c r="D1398" s="12"/>
      <c r="E1398" s="12"/>
      <c r="F1398" s="12"/>
      <c r="G1398" s="12"/>
      <c r="H1398" s="12"/>
      <c r="I1398" s="12"/>
      <c r="J1398" s="12"/>
      <c r="K1398" s="1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row>
    <row r="1399" spans="1:45">
      <c r="A1399" s="12"/>
      <c r="B1399" s="12"/>
      <c r="C1399" s="12"/>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row>
    <row r="1400" spans="1:45">
      <c r="A1400" s="12"/>
      <c r="B1400" s="12"/>
      <c r="C1400" s="12"/>
      <c r="D1400" s="12"/>
      <c r="E1400" s="12"/>
      <c r="F1400" s="12"/>
      <c r="G1400" s="12"/>
      <c r="H1400" s="12"/>
      <c r="I1400" s="12"/>
      <c r="J1400" s="12"/>
      <c r="K1400" s="12"/>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row>
    <row r="1401" spans="1:45">
      <c r="A1401" s="12"/>
      <c r="B1401" s="12"/>
      <c r="C1401" s="12"/>
      <c r="D1401" s="12"/>
      <c r="E1401" s="12"/>
      <c r="F1401" s="12"/>
      <c r="G1401" s="12"/>
      <c r="H1401" s="12"/>
      <c r="I1401" s="12"/>
      <c r="J1401" s="12"/>
      <c r="K1401" s="12"/>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row>
    <row r="1402" spans="1:45">
      <c r="A1402" s="12"/>
      <c r="B1402" s="12"/>
      <c r="C1402" s="12"/>
      <c r="D1402" s="12"/>
      <c r="E1402" s="12"/>
      <c r="F1402" s="12"/>
      <c r="G1402" s="12"/>
      <c r="H1402" s="12"/>
      <c r="I1402" s="12"/>
      <c r="J1402" s="12"/>
      <c r="K1402" s="12"/>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row>
    <row r="1403" spans="1:45">
      <c r="A1403" s="12"/>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row>
    <row r="1404" spans="1:45">
      <c r="A1404" s="12"/>
      <c r="B1404" s="12"/>
      <c r="C1404" s="12"/>
      <c r="D1404" s="12"/>
      <c r="E1404" s="12"/>
      <c r="F1404" s="12"/>
      <c r="G1404" s="12"/>
      <c r="H1404" s="12"/>
      <c r="I1404" s="12"/>
      <c r="J1404" s="12"/>
      <c r="K1404" s="12"/>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row>
    <row r="1405" spans="1:45">
      <c r="A1405" s="12"/>
      <c r="B1405" s="12"/>
      <c r="C1405" s="12"/>
      <c r="D1405" s="12"/>
      <c r="E1405" s="12"/>
      <c r="F1405" s="12"/>
      <c r="G1405" s="12"/>
      <c r="H1405" s="12"/>
      <c r="I1405" s="12"/>
      <c r="J1405" s="12"/>
      <c r="K1405" s="12"/>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row>
    <row r="1406" spans="1:45">
      <c r="A1406" s="12"/>
      <c r="B1406" s="12"/>
      <c r="C1406" s="12"/>
      <c r="D1406" s="12"/>
      <c r="E1406" s="12"/>
      <c r="F1406" s="12"/>
      <c r="G1406" s="12"/>
      <c r="H1406" s="12"/>
      <c r="I1406" s="12"/>
      <c r="J1406" s="12"/>
      <c r="K1406" s="12"/>
      <c r="L1406" s="12"/>
      <c r="M1406" s="12"/>
      <c r="N1406" s="12"/>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row>
    <row r="1407" spans="1:45">
      <c r="A1407" s="12"/>
      <c r="B1407" s="12"/>
      <c r="C1407" s="12"/>
      <c r="D1407" s="12"/>
      <c r="E1407" s="12"/>
      <c r="F1407" s="12"/>
      <c r="G1407" s="12"/>
      <c r="H1407" s="12"/>
      <c r="I1407" s="12"/>
      <c r="J1407" s="12"/>
      <c r="K1407" s="12"/>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row>
    <row r="1408" spans="1:45">
      <c r="A1408" s="12"/>
      <c r="B1408" s="12"/>
      <c r="C1408" s="12"/>
      <c r="D1408" s="12"/>
      <c r="E1408" s="12"/>
      <c r="F1408" s="12"/>
      <c r="G1408" s="12"/>
      <c r="H1408" s="12"/>
      <c r="I1408" s="12"/>
      <c r="J1408" s="12"/>
      <c r="K1408" s="12"/>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row>
    <row r="1409" spans="1:45">
      <c r="A1409" s="12"/>
      <c r="B1409" s="12"/>
      <c r="C1409" s="12"/>
      <c r="D1409" s="12"/>
      <c r="E1409" s="12"/>
      <c r="F1409" s="12"/>
      <c r="G1409" s="12"/>
      <c r="H1409" s="12"/>
      <c r="I1409" s="12"/>
      <c r="J1409" s="12"/>
      <c r="K1409" s="12"/>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row>
    <row r="1410" spans="1:45">
      <c r="A1410" s="12"/>
      <c r="B1410" s="12"/>
      <c r="C1410" s="12"/>
      <c r="D1410" s="12"/>
      <c r="E1410" s="12"/>
      <c r="F1410" s="12"/>
      <c r="G1410" s="12"/>
      <c r="H1410" s="12"/>
      <c r="I1410" s="12"/>
      <c r="J1410" s="12"/>
      <c r="K1410" s="12"/>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row>
    <row r="1411" spans="1:45">
      <c r="A1411" s="12"/>
      <c r="B1411" s="12"/>
      <c r="C1411" s="12"/>
      <c r="D1411" s="12"/>
      <c r="E1411" s="12"/>
      <c r="F1411" s="12"/>
      <c r="G1411" s="12"/>
      <c r="H1411" s="12"/>
      <c r="I1411" s="12"/>
      <c r="J1411" s="1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row>
    <row r="1412" spans="1:45">
      <c r="A1412" s="12"/>
      <c r="B1412" s="12"/>
      <c r="C1412" s="12"/>
      <c r="D1412" s="12"/>
      <c r="E1412" s="12"/>
      <c r="F1412" s="12"/>
      <c r="G1412" s="12"/>
      <c r="H1412" s="12"/>
      <c r="I1412" s="12"/>
      <c r="J1412" s="1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row>
    <row r="1413" spans="1:45">
      <c r="A1413" s="12"/>
      <c r="B1413" s="12"/>
      <c r="C1413" s="12"/>
      <c r="D1413" s="12"/>
      <c r="E1413" s="12"/>
      <c r="F1413" s="12"/>
      <c r="G1413" s="12"/>
      <c r="H1413" s="12"/>
      <c r="I1413" s="12"/>
      <c r="J1413" s="12"/>
      <c r="K1413" s="12"/>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row>
    <row r="1414" spans="1:45">
      <c r="A1414" s="12"/>
      <c r="B1414" s="12"/>
      <c r="C1414" s="12"/>
      <c r="D1414" s="12"/>
      <c r="E1414" s="12"/>
      <c r="F1414" s="12"/>
      <c r="G1414" s="12"/>
      <c r="H1414" s="12"/>
      <c r="I1414" s="12"/>
      <c r="J1414" s="12"/>
      <c r="K1414" s="12"/>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row>
    <row r="1415" spans="1:45">
      <c r="A1415" s="12"/>
      <c r="B1415" s="12"/>
      <c r="C1415" s="12"/>
      <c r="D1415" s="12"/>
      <c r="E1415" s="12"/>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row>
    <row r="1416" spans="1:45">
      <c r="A1416" s="12"/>
      <c r="B1416" s="12"/>
      <c r="C1416" s="12"/>
      <c r="D1416" s="12"/>
      <c r="E1416" s="12"/>
      <c r="F1416" s="12"/>
      <c r="G1416" s="12"/>
      <c r="H1416" s="12"/>
      <c r="I1416" s="12"/>
      <c r="J1416" s="12"/>
      <c r="K1416" s="1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row>
    <row r="1417" spans="1:45">
      <c r="A1417" s="12"/>
      <c r="B1417" s="12"/>
      <c r="C1417" s="12"/>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row>
    <row r="1418" spans="1:45">
      <c r="A1418" s="12"/>
      <c r="B1418" s="12"/>
      <c r="C1418" s="12"/>
      <c r="D1418" s="12"/>
      <c r="E1418" s="12"/>
      <c r="F1418" s="12"/>
      <c r="G1418" s="12"/>
      <c r="H1418" s="12"/>
      <c r="I1418" s="12"/>
      <c r="J1418" s="12"/>
      <c r="K1418" s="1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row>
    <row r="1419" spans="1:45">
      <c r="A1419" s="12"/>
      <c r="B1419" s="12"/>
      <c r="C1419" s="12"/>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row>
    <row r="1420" spans="1:45">
      <c r="A1420" s="12"/>
      <c r="B1420" s="12"/>
      <c r="C1420" s="12"/>
      <c r="D1420" s="12"/>
      <c r="E1420" s="12"/>
      <c r="F1420" s="12"/>
      <c r="G1420" s="12"/>
      <c r="H1420" s="12"/>
      <c r="I1420" s="12"/>
      <c r="J1420" s="12"/>
      <c r="K1420" s="12"/>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row>
    <row r="1421" spans="1:45">
      <c r="A1421" s="12"/>
      <c r="B1421" s="12"/>
      <c r="C1421" s="12"/>
      <c r="D1421" s="12"/>
      <c r="E1421" s="12"/>
      <c r="F1421" s="12"/>
      <c r="G1421" s="12"/>
      <c r="H1421" s="12"/>
      <c r="I1421" s="12"/>
      <c r="J1421" s="12"/>
      <c r="K1421" s="12"/>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row>
    <row r="1422" spans="1:45">
      <c r="A1422" s="12"/>
      <c r="B1422" s="12"/>
      <c r="C1422" s="12"/>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row>
    <row r="1423" spans="1:45">
      <c r="A1423" s="12"/>
      <c r="B1423" s="12"/>
      <c r="C1423" s="12"/>
      <c r="D1423" s="12"/>
      <c r="E1423" s="12"/>
      <c r="F1423" s="12"/>
      <c r="G1423" s="12"/>
      <c r="H1423" s="12"/>
      <c r="I1423" s="12"/>
      <c r="J1423" s="12"/>
      <c r="K1423" s="12"/>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row>
    <row r="1424" spans="1:45">
      <c r="A1424" s="12"/>
      <c r="B1424" s="12"/>
      <c r="C1424" s="12"/>
      <c r="D1424" s="12"/>
      <c r="E1424" s="12"/>
      <c r="F1424" s="12"/>
      <c r="G1424" s="12"/>
      <c r="H1424" s="12"/>
      <c r="I1424" s="12"/>
      <c r="J1424" s="12"/>
      <c r="K1424" s="12"/>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row>
    <row r="1425" spans="1:45">
      <c r="A1425" s="12"/>
      <c r="B1425" s="12"/>
      <c r="C1425" s="12"/>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row>
    <row r="1426" spans="1:45">
      <c r="A1426" s="12"/>
      <c r="B1426" s="12"/>
      <c r="C1426" s="12"/>
      <c r="D1426" s="12"/>
      <c r="E1426" s="12"/>
      <c r="F1426" s="12"/>
      <c r="G1426" s="12"/>
      <c r="H1426" s="12"/>
      <c r="I1426" s="12"/>
      <c r="J1426" s="12"/>
      <c r="K1426" s="12"/>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row>
    <row r="1427" spans="1:45">
      <c r="A1427" s="12"/>
      <c r="B1427" s="12"/>
      <c r="C1427" s="12"/>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row>
    <row r="1428" spans="1:45">
      <c r="A1428" s="12"/>
      <c r="B1428" s="12"/>
      <c r="C1428" s="12"/>
      <c r="D1428" s="12"/>
      <c r="E1428" s="12"/>
      <c r="F1428" s="12"/>
      <c r="G1428" s="12"/>
      <c r="H1428" s="12"/>
      <c r="I1428" s="12"/>
      <c r="J1428" s="12"/>
      <c r="K1428" s="12"/>
      <c r="L1428" s="12"/>
      <c r="M1428" s="12"/>
      <c r="N1428" s="12"/>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row>
    <row r="1429" spans="1:45">
      <c r="A1429" s="12"/>
      <c r="B1429" s="12"/>
      <c r="C1429" s="12"/>
      <c r="D1429" s="12"/>
      <c r="E1429" s="12"/>
      <c r="F1429" s="12"/>
      <c r="G1429" s="12"/>
      <c r="H1429" s="12"/>
      <c r="I1429" s="12"/>
      <c r="J1429" s="12"/>
      <c r="K1429" s="12"/>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row>
    <row r="1430" spans="1:45">
      <c r="A1430" s="12"/>
      <c r="B1430" s="12"/>
      <c r="C1430" s="12"/>
      <c r="D1430" s="12"/>
      <c r="E1430" s="12"/>
      <c r="F1430" s="12"/>
      <c r="G1430" s="12"/>
      <c r="H1430" s="12"/>
      <c r="I1430" s="12"/>
      <c r="J1430" s="12"/>
      <c r="K1430" s="12"/>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row>
    <row r="1431" spans="1:45">
      <c r="A1431" s="12"/>
      <c r="B1431" s="12"/>
      <c r="C1431" s="12"/>
      <c r="D1431" s="12"/>
      <c r="E1431" s="12"/>
      <c r="F1431" s="12"/>
      <c r="G1431" s="12"/>
      <c r="H1431" s="12"/>
      <c r="I1431" s="12"/>
      <c r="J1431" s="12"/>
      <c r="K1431" s="12"/>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row>
    <row r="1432" spans="1:45">
      <c r="A1432" s="12"/>
      <c r="B1432" s="12"/>
      <c r="C1432" s="12"/>
      <c r="D1432" s="12"/>
      <c r="E1432" s="12"/>
      <c r="F1432" s="12"/>
      <c r="G1432" s="12"/>
      <c r="H1432" s="12"/>
      <c r="I1432" s="12"/>
      <c r="J1432" s="12"/>
      <c r="K1432" s="12"/>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row>
    <row r="1433" spans="1:45">
      <c r="A1433" s="12"/>
      <c r="B1433" s="12"/>
      <c r="C1433" s="12"/>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row>
    <row r="1434" spans="1:45">
      <c r="A1434" s="12"/>
      <c r="B1434" s="12"/>
      <c r="C1434" s="12"/>
      <c r="D1434" s="12"/>
      <c r="E1434" s="12"/>
      <c r="F1434" s="12"/>
      <c r="G1434" s="12"/>
      <c r="H1434" s="12"/>
      <c r="I1434" s="12"/>
      <c r="J1434" s="12"/>
      <c r="K1434" s="12"/>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row>
    <row r="1435" spans="1:45">
      <c r="A1435" s="12"/>
      <c r="B1435" s="12"/>
      <c r="C1435" s="12"/>
      <c r="D1435" s="12"/>
      <c r="E1435" s="12"/>
      <c r="F1435" s="12"/>
      <c r="G1435" s="12"/>
      <c r="H1435" s="12"/>
      <c r="I1435" s="12"/>
      <c r="J1435" s="12"/>
      <c r="K1435" s="12"/>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row>
    <row r="1436" spans="1:45">
      <c r="A1436" s="12"/>
      <c r="B1436" s="12"/>
      <c r="C1436" s="12"/>
      <c r="D1436" s="12"/>
      <c r="E1436" s="12"/>
      <c r="F1436" s="12"/>
      <c r="G1436" s="12"/>
      <c r="H1436" s="12"/>
      <c r="I1436" s="12"/>
      <c r="J1436" s="12"/>
      <c r="K1436" s="12"/>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row>
    <row r="1437" spans="1:45">
      <c r="A1437" s="12"/>
      <c r="B1437" s="12"/>
      <c r="C1437" s="12"/>
      <c r="D1437" s="12"/>
      <c r="E1437" s="12"/>
      <c r="F1437" s="12"/>
      <c r="G1437" s="12"/>
      <c r="H1437" s="12"/>
      <c r="I1437" s="12"/>
      <c r="J1437" s="12"/>
      <c r="K1437" s="12"/>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row>
    <row r="1438" spans="1:45">
      <c r="A1438" s="12"/>
      <c r="B1438" s="12"/>
      <c r="C1438" s="12"/>
      <c r="D1438" s="12"/>
      <c r="E1438" s="12"/>
      <c r="F1438" s="12"/>
      <c r="G1438" s="12"/>
      <c r="H1438" s="12"/>
      <c r="I1438" s="12"/>
      <c r="J1438" s="12"/>
      <c r="K1438" s="12"/>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row>
    <row r="1439" spans="1:45">
      <c r="A1439" s="12"/>
      <c r="B1439" s="12"/>
      <c r="C1439" s="12"/>
      <c r="D1439" s="12"/>
      <c r="E1439" s="12"/>
      <c r="F1439" s="12"/>
      <c r="G1439" s="12"/>
      <c r="H1439" s="12"/>
      <c r="I1439" s="12"/>
      <c r="J1439" s="12"/>
      <c r="K1439" s="12"/>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row>
    <row r="1440" spans="1:45">
      <c r="A1440" s="12"/>
      <c r="B1440" s="12"/>
      <c r="C1440" s="12"/>
      <c r="D1440" s="12"/>
      <c r="E1440" s="12"/>
      <c r="F1440" s="12"/>
      <c r="G1440" s="12"/>
      <c r="H1440" s="12"/>
      <c r="I1440" s="12"/>
      <c r="J1440" s="12"/>
      <c r="K1440" s="12"/>
      <c r="L1440" s="12"/>
      <c r="M1440" s="12"/>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row>
    <row r="1441" spans="1:45">
      <c r="A1441" s="12"/>
      <c r="B1441" s="12"/>
      <c r="C1441" s="12"/>
      <c r="D1441" s="12"/>
      <c r="E1441" s="12"/>
      <c r="F1441" s="12"/>
      <c r="G1441" s="12"/>
      <c r="H1441" s="12"/>
      <c r="I1441" s="12"/>
      <c r="J1441" s="12"/>
      <c r="K1441" s="12"/>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row>
    <row r="1442" spans="1:45">
      <c r="A1442" s="12"/>
      <c r="B1442" s="12"/>
      <c r="C1442" s="12"/>
      <c r="D1442" s="12"/>
      <c r="E1442" s="12"/>
      <c r="F1442" s="12"/>
      <c r="G1442" s="12"/>
      <c r="H1442" s="12"/>
      <c r="I1442" s="12"/>
      <c r="J1442" s="12"/>
      <c r="K1442" s="12"/>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row>
    <row r="1443" spans="1:45">
      <c r="A1443" s="12"/>
      <c r="B1443" s="12"/>
      <c r="C1443" s="12"/>
      <c r="D1443" s="12"/>
      <c r="E1443" s="12"/>
      <c r="F1443" s="12"/>
      <c r="G1443" s="12"/>
      <c r="H1443" s="12"/>
      <c r="I1443" s="12"/>
      <c r="J1443" s="12"/>
      <c r="K1443" s="12"/>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row>
    <row r="1444" spans="1:45">
      <c r="A1444" s="12"/>
      <c r="B1444" s="12"/>
      <c r="C1444" s="12"/>
      <c r="D1444" s="12"/>
      <c r="E1444" s="12"/>
      <c r="F1444" s="12"/>
      <c r="G1444" s="12"/>
      <c r="H1444" s="12"/>
      <c r="I1444" s="12"/>
      <c r="J1444" s="12"/>
      <c r="K1444" s="12"/>
      <c r="L1444" s="12"/>
      <c r="M1444" s="12"/>
      <c r="N1444" s="12"/>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row>
    <row r="1445" spans="1:45">
      <c r="A1445" s="12"/>
      <c r="B1445" s="12"/>
      <c r="C1445" s="12"/>
      <c r="D1445" s="12"/>
      <c r="E1445" s="12"/>
      <c r="F1445" s="12"/>
      <c r="G1445" s="12"/>
      <c r="H1445" s="12"/>
      <c r="I1445" s="12"/>
      <c r="J1445" s="12"/>
      <c r="K1445" s="12"/>
      <c r="L1445" s="12"/>
      <c r="M1445" s="12"/>
      <c r="N1445" s="12"/>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row>
    <row r="1446" spans="1:45">
      <c r="A1446" s="12"/>
      <c r="B1446" s="12"/>
      <c r="C1446" s="12"/>
      <c r="D1446" s="12"/>
      <c r="E1446" s="12"/>
      <c r="F1446" s="12"/>
      <c r="G1446" s="12"/>
      <c r="H1446" s="12"/>
      <c r="I1446" s="12"/>
      <c r="J1446" s="12"/>
      <c r="K1446" s="1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row>
    <row r="1447" spans="1:45">
      <c r="A1447" s="12"/>
      <c r="B1447" s="12"/>
      <c r="C1447" s="12"/>
      <c r="D1447" s="12"/>
      <c r="E1447" s="12"/>
      <c r="F1447" s="12"/>
      <c r="G1447" s="12"/>
      <c r="H1447" s="12"/>
      <c r="I1447" s="12"/>
      <c r="J1447" s="12"/>
      <c r="K1447" s="12"/>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row>
    <row r="1448" spans="1:45">
      <c r="A1448" s="12"/>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row>
    <row r="1449" spans="1:45">
      <c r="A1449" s="12"/>
      <c r="B1449" s="12"/>
      <c r="C1449" s="12"/>
      <c r="D1449" s="12"/>
      <c r="E1449" s="12"/>
      <c r="F1449" s="12"/>
      <c r="G1449" s="12"/>
      <c r="H1449" s="12"/>
      <c r="I1449" s="12"/>
      <c r="J1449" s="12"/>
      <c r="K1449" s="12"/>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row>
    <row r="1450" spans="1:45">
      <c r="A1450" s="12"/>
      <c r="B1450" s="12"/>
      <c r="C1450" s="12"/>
      <c r="D1450" s="12"/>
      <c r="E1450" s="12"/>
      <c r="F1450" s="12"/>
      <c r="G1450" s="12"/>
      <c r="H1450" s="12"/>
      <c r="I1450" s="12"/>
      <c r="J1450" s="12"/>
      <c r="K1450" s="12"/>
      <c r="L1450" s="12"/>
      <c r="M1450" s="12"/>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row>
    <row r="1451" spans="1:45">
      <c r="A1451" s="12"/>
      <c r="B1451" s="12"/>
      <c r="C1451" s="12"/>
      <c r="D1451" s="12"/>
      <c r="E1451" s="12"/>
      <c r="F1451" s="12"/>
      <c r="G1451" s="12"/>
      <c r="H1451" s="12"/>
      <c r="I1451" s="12"/>
      <c r="J1451" s="12"/>
      <c r="K1451" s="12"/>
      <c r="L1451" s="12"/>
      <c r="M1451" s="12"/>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row>
    <row r="1452" spans="1:45">
      <c r="A1452" s="12"/>
      <c r="B1452" s="12"/>
      <c r="C1452" s="12"/>
      <c r="D1452" s="12"/>
      <c r="E1452" s="12"/>
      <c r="F1452" s="12"/>
      <c r="G1452" s="12"/>
      <c r="H1452" s="12"/>
      <c r="I1452" s="12"/>
      <c r="J1452" s="12"/>
      <c r="K1452" s="12"/>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row>
    <row r="1453" spans="1:45">
      <c r="A1453" s="12"/>
      <c r="B1453" s="12"/>
      <c r="C1453" s="12"/>
      <c r="D1453" s="12"/>
      <c r="E1453" s="12"/>
      <c r="F1453" s="12"/>
      <c r="G1453" s="12"/>
      <c r="H1453" s="12"/>
      <c r="I1453" s="12"/>
      <c r="J1453" s="12"/>
      <c r="K1453" s="12"/>
      <c r="L1453" s="12"/>
      <c r="M1453" s="12"/>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row>
    <row r="1454" spans="1:45">
      <c r="A1454" s="12"/>
      <c r="B1454" s="12"/>
      <c r="C1454" s="12"/>
      <c r="D1454" s="12"/>
      <c r="E1454" s="12"/>
      <c r="F1454" s="12"/>
      <c r="G1454" s="12"/>
      <c r="H1454" s="12"/>
      <c r="I1454" s="12"/>
      <c r="J1454" s="12"/>
      <c r="K1454" s="12"/>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row>
    <row r="1455" spans="1:45">
      <c r="A1455" s="12"/>
      <c r="B1455" s="12"/>
      <c r="C1455" s="12"/>
      <c r="D1455" s="12"/>
      <c r="E1455" s="12"/>
      <c r="F1455" s="12"/>
      <c r="G1455" s="12"/>
      <c r="H1455" s="12"/>
      <c r="I1455" s="12"/>
      <c r="J1455" s="12"/>
      <c r="K1455" s="12"/>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row>
    <row r="1456" spans="1:45">
      <c r="A1456" s="12"/>
      <c r="B1456" s="12"/>
      <c r="C1456" s="12"/>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1456" s="12"/>
      <c r="AN1456" s="12"/>
      <c r="AO1456" s="12"/>
      <c r="AP1456" s="12"/>
      <c r="AQ1456" s="12"/>
      <c r="AR1456" s="12"/>
      <c r="AS1456" s="12"/>
    </row>
    <row r="1457" spans="1:45">
      <c r="A1457" s="12"/>
      <c r="B1457" s="12"/>
      <c r="C1457" s="12"/>
      <c r="D1457" s="12"/>
      <c r="E1457" s="12"/>
      <c r="F1457" s="12"/>
      <c r="G1457" s="12"/>
      <c r="H1457" s="12"/>
      <c r="I1457" s="12"/>
      <c r="J1457" s="12"/>
      <c r="K1457" s="12"/>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row>
    <row r="1458" spans="1:45">
      <c r="A1458" s="12"/>
      <c r="B1458" s="12"/>
      <c r="C1458" s="12"/>
      <c r="D1458" s="12"/>
      <c r="E1458" s="12"/>
      <c r="F1458" s="12"/>
      <c r="G1458" s="12"/>
      <c r="H1458" s="12"/>
      <c r="I1458" s="12"/>
      <c r="J1458" s="12"/>
      <c r="K1458" s="12"/>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row>
    <row r="1459" spans="1:45">
      <c r="A1459" s="12"/>
      <c r="B1459" s="12"/>
      <c r="C1459" s="12"/>
      <c r="D1459" s="12"/>
      <c r="E1459" s="12"/>
      <c r="F1459" s="12"/>
      <c r="G1459" s="12"/>
      <c r="H1459" s="12"/>
      <c r="I1459" s="12"/>
      <c r="J1459" s="12"/>
      <c r="K1459" s="12"/>
      <c r="L1459" s="12"/>
      <c r="M1459" s="12"/>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1459" s="12"/>
      <c r="AN1459" s="12"/>
      <c r="AO1459" s="12"/>
      <c r="AP1459" s="12"/>
      <c r="AQ1459" s="12"/>
      <c r="AR1459" s="12"/>
      <c r="AS1459" s="12"/>
    </row>
    <row r="1460" spans="1:45">
      <c r="A1460" s="12"/>
      <c r="B1460" s="12"/>
      <c r="C1460" s="12"/>
      <c r="D1460" s="12"/>
      <c r="E1460" s="12"/>
      <c r="F1460" s="12"/>
      <c r="G1460" s="12"/>
      <c r="H1460" s="12"/>
      <c r="I1460" s="12"/>
      <c r="J1460" s="12"/>
      <c r="K1460" s="12"/>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1460" s="12"/>
      <c r="AN1460" s="12"/>
      <c r="AO1460" s="12"/>
      <c r="AP1460" s="12"/>
      <c r="AQ1460" s="12"/>
      <c r="AR1460" s="12"/>
      <c r="AS1460" s="12"/>
    </row>
    <row r="1461" spans="1:45">
      <c r="A1461" s="12"/>
      <c r="B1461" s="12"/>
      <c r="C1461" s="12"/>
      <c r="D1461" s="12"/>
      <c r="E1461" s="12"/>
      <c r="F1461" s="12"/>
      <c r="G1461" s="12"/>
      <c r="H1461" s="12"/>
      <c r="I1461" s="12"/>
      <c r="J1461" s="12"/>
      <c r="K1461" s="12"/>
      <c r="L1461" s="12"/>
      <c r="M1461" s="12"/>
      <c r="N1461" s="12"/>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1461" s="12"/>
      <c r="AN1461" s="12"/>
      <c r="AO1461" s="12"/>
      <c r="AP1461" s="12"/>
      <c r="AQ1461" s="12"/>
      <c r="AR1461" s="12"/>
      <c r="AS1461" s="12"/>
    </row>
    <row r="1462" spans="1:45">
      <c r="A1462" s="12"/>
      <c r="B1462" s="12"/>
      <c r="C1462" s="12"/>
      <c r="D1462" s="12"/>
      <c r="E1462" s="12"/>
      <c r="F1462" s="12"/>
      <c r="G1462" s="12"/>
      <c r="H1462" s="12"/>
      <c r="I1462" s="12"/>
      <c r="J1462" s="12"/>
      <c r="K1462" s="12"/>
      <c r="L1462" s="12"/>
      <c r="M1462" s="12"/>
      <c r="N1462" s="12"/>
      <c r="O1462" s="12"/>
      <c r="P1462" s="12"/>
      <c r="Q1462" s="12"/>
      <c r="R1462" s="12"/>
      <c r="S1462" s="12"/>
      <c r="T1462" s="12"/>
      <c r="U1462" s="12"/>
      <c r="V1462" s="12"/>
      <c r="W1462" s="12"/>
      <c r="X1462" s="12"/>
      <c r="Y1462" s="12"/>
      <c r="Z1462" s="12"/>
      <c r="AA1462" s="12"/>
      <c r="AB1462" s="12"/>
      <c r="AC1462" s="12"/>
      <c r="AD1462" s="12"/>
      <c r="AE1462" s="12"/>
      <c r="AF1462" s="12"/>
      <c r="AG1462" s="12"/>
      <c r="AH1462" s="12"/>
      <c r="AI1462" s="12"/>
      <c r="AJ1462" s="12"/>
      <c r="AK1462" s="12"/>
      <c r="AL1462" s="12"/>
      <c r="AM1462" s="12"/>
      <c r="AN1462" s="12"/>
      <c r="AO1462" s="12"/>
      <c r="AP1462" s="12"/>
      <c r="AQ1462" s="12"/>
      <c r="AR1462" s="12"/>
      <c r="AS1462" s="12"/>
    </row>
    <row r="1463" spans="1:45">
      <c r="A1463" s="12"/>
      <c r="B1463" s="12"/>
      <c r="C1463" s="12"/>
      <c r="D1463" s="12"/>
      <c r="E1463" s="12"/>
      <c r="F1463" s="12"/>
      <c r="G1463" s="12"/>
      <c r="H1463" s="12"/>
      <c r="I1463" s="12"/>
      <c r="J1463" s="12"/>
      <c r="K1463" s="12"/>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s="12"/>
      <c r="AI1463" s="12"/>
      <c r="AJ1463" s="12"/>
      <c r="AK1463" s="12"/>
      <c r="AL1463" s="12"/>
      <c r="AM1463" s="12"/>
      <c r="AN1463" s="12"/>
      <c r="AO1463" s="12"/>
      <c r="AP1463" s="12"/>
      <c r="AQ1463" s="12"/>
      <c r="AR1463" s="12"/>
      <c r="AS1463" s="12"/>
    </row>
    <row r="1464" spans="1:45">
      <c r="A1464" s="12"/>
      <c r="B1464" s="12"/>
      <c r="C1464" s="12"/>
      <c r="D1464" s="12"/>
      <c r="E1464" s="12"/>
      <c r="F1464" s="12"/>
      <c r="G1464" s="12"/>
      <c r="H1464" s="12"/>
      <c r="I1464" s="12"/>
      <c r="J1464" s="12"/>
      <c r="K1464" s="12"/>
      <c r="L1464" s="12"/>
      <c r="M1464" s="12"/>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1464" s="12"/>
      <c r="AN1464" s="12"/>
      <c r="AO1464" s="12"/>
      <c r="AP1464" s="12"/>
      <c r="AQ1464" s="12"/>
      <c r="AR1464" s="12"/>
      <c r="AS1464" s="12"/>
    </row>
    <row r="1465" spans="1:45">
      <c r="A1465" s="12"/>
      <c r="B1465" s="12"/>
      <c r="C1465" s="12"/>
      <c r="D1465" s="12"/>
      <c r="E1465" s="12"/>
      <c r="F1465" s="12"/>
      <c r="G1465" s="12"/>
      <c r="H1465" s="12"/>
      <c r="I1465" s="12"/>
      <c r="J1465" s="12"/>
      <c r="K1465" s="12"/>
      <c r="L1465" s="12"/>
      <c r="M1465" s="12"/>
      <c r="N1465" s="12"/>
      <c r="O1465" s="12"/>
      <c r="P1465" s="12"/>
      <c r="Q1465" s="12"/>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1465" s="12"/>
      <c r="AN1465" s="12"/>
      <c r="AO1465" s="12"/>
      <c r="AP1465" s="12"/>
      <c r="AQ1465" s="12"/>
      <c r="AR1465" s="12"/>
      <c r="AS1465" s="12"/>
    </row>
    <row r="1466" spans="1:45">
      <c r="A1466" s="12"/>
      <c r="B1466" s="12"/>
      <c r="C1466" s="12"/>
      <c r="D1466" s="12"/>
      <c r="E1466" s="12"/>
      <c r="F1466" s="12"/>
      <c r="G1466" s="12"/>
      <c r="H1466" s="12"/>
      <c r="I1466" s="12"/>
      <c r="J1466" s="12"/>
      <c r="K1466" s="12"/>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1466" s="12"/>
      <c r="AN1466" s="12"/>
      <c r="AO1466" s="12"/>
      <c r="AP1466" s="12"/>
      <c r="AQ1466" s="12"/>
      <c r="AR1466" s="12"/>
      <c r="AS1466" s="12"/>
    </row>
    <row r="1467" spans="1:45">
      <c r="A1467" s="12"/>
      <c r="B1467" s="12"/>
      <c r="C1467" s="12"/>
      <c r="D1467" s="12"/>
      <c r="E1467" s="12"/>
      <c r="F1467" s="12"/>
      <c r="G1467" s="12"/>
      <c r="H1467" s="12"/>
      <c r="I1467" s="12"/>
      <c r="J1467" s="12"/>
      <c r="K1467" s="12"/>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1467" s="12"/>
      <c r="AN1467" s="12"/>
      <c r="AO1467" s="12"/>
      <c r="AP1467" s="12"/>
      <c r="AQ1467" s="12"/>
      <c r="AR1467" s="12"/>
      <c r="AS1467" s="12"/>
    </row>
    <row r="1468" spans="1:45">
      <c r="A1468" s="12"/>
      <c r="B1468" s="12"/>
      <c r="C1468" s="12"/>
      <c r="D1468" s="12"/>
      <c r="E1468" s="12"/>
      <c r="F1468" s="12"/>
      <c r="G1468" s="12"/>
      <c r="H1468" s="12"/>
      <c r="I1468" s="12"/>
      <c r="J1468" s="12"/>
      <c r="K1468" s="12"/>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1468" s="12"/>
      <c r="AN1468" s="12"/>
      <c r="AO1468" s="12"/>
      <c r="AP1468" s="12"/>
      <c r="AQ1468" s="12"/>
      <c r="AR1468" s="12"/>
      <c r="AS1468" s="12"/>
    </row>
    <row r="1469" spans="1:45">
      <c r="A1469" s="12"/>
      <c r="B1469" s="12"/>
      <c r="C1469" s="12"/>
      <c r="D1469" s="12"/>
      <c r="E1469" s="12"/>
      <c r="F1469" s="12"/>
      <c r="G1469" s="12"/>
      <c r="H1469" s="12"/>
      <c r="I1469" s="12"/>
      <c r="J1469" s="12"/>
      <c r="K1469" s="12"/>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row>
    <row r="1470" spans="1:45">
      <c r="A1470" s="12"/>
      <c r="B1470" s="12"/>
      <c r="C1470" s="12"/>
      <c r="D1470" s="12"/>
      <c r="E1470" s="12"/>
      <c r="F1470" s="12"/>
      <c r="G1470" s="12"/>
      <c r="H1470" s="12"/>
      <c r="I1470" s="12"/>
      <c r="J1470" s="12"/>
      <c r="K1470" s="12"/>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1470" s="12"/>
      <c r="AN1470" s="12"/>
      <c r="AO1470" s="12"/>
      <c r="AP1470" s="12"/>
      <c r="AQ1470" s="12"/>
      <c r="AR1470" s="12"/>
      <c r="AS1470" s="12"/>
    </row>
    <row r="1471" spans="1:45">
      <c r="A1471" s="12"/>
      <c r="B1471" s="12"/>
      <c r="C1471" s="12"/>
      <c r="D1471" s="12"/>
      <c r="E1471" s="12"/>
      <c r="F1471" s="12"/>
      <c r="G1471" s="12"/>
      <c r="H1471" s="12"/>
      <c r="I1471" s="12"/>
      <c r="J1471" s="12"/>
      <c r="K1471" s="12"/>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1471" s="12"/>
      <c r="AN1471" s="12"/>
      <c r="AO1471" s="12"/>
      <c r="AP1471" s="12"/>
      <c r="AQ1471" s="12"/>
      <c r="AR1471" s="12"/>
      <c r="AS1471" s="12"/>
    </row>
    <row r="1472" spans="1:45">
      <c r="A1472" s="12"/>
      <c r="B1472" s="12"/>
      <c r="C1472" s="12"/>
      <c r="D1472" s="12"/>
      <c r="E1472" s="12"/>
      <c r="F1472" s="12"/>
      <c r="G1472" s="12"/>
      <c r="H1472" s="12"/>
      <c r="I1472" s="12"/>
      <c r="J1472" s="12"/>
      <c r="K1472" s="12"/>
      <c r="L1472" s="12"/>
      <c r="M1472" s="12"/>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row>
    <row r="1473" spans="1:45">
      <c r="A1473" s="12"/>
      <c r="B1473" s="12"/>
      <c r="C1473" s="12"/>
      <c r="D1473" s="12"/>
      <c r="E1473" s="12"/>
      <c r="F1473" s="12"/>
      <c r="G1473" s="12"/>
      <c r="H1473" s="12"/>
      <c r="I1473" s="12"/>
      <c r="J1473" s="12"/>
      <c r="K1473" s="12"/>
      <c r="L1473" s="12"/>
      <c r="M1473" s="12"/>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row>
    <row r="1474" spans="1:45">
      <c r="A1474" s="12"/>
      <c r="B1474" s="12"/>
      <c r="C1474" s="12"/>
      <c r="D1474" s="12"/>
      <c r="E1474" s="12"/>
      <c r="F1474" s="12"/>
      <c r="G1474" s="12"/>
      <c r="H1474" s="12"/>
      <c r="I1474" s="12"/>
      <c r="J1474" s="12"/>
      <c r="K1474" s="1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row>
    <row r="1475" spans="1:45">
      <c r="A1475" s="12"/>
      <c r="B1475" s="12"/>
      <c r="C1475" s="12"/>
      <c r="D1475" s="12"/>
      <c r="E1475" s="12"/>
      <c r="F1475" s="12"/>
      <c r="G1475" s="12"/>
      <c r="H1475" s="12"/>
      <c r="I1475" s="12"/>
      <c r="J1475" s="12"/>
      <c r="K1475" s="12"/>
      <c r="L1475" s="12"/>
      <c r="M1475" s="12"/>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row>
    <row r="1476" spans="1:45">
      <c r="A1476" s="12"/>
      <c r="B1476" s="12"/>
      <c r="C1476" s="12"/>
      <c r="D1476" s="12"/>
      <c r="E1476" s="12"/>
      <c r="F1476" s="12"/>
      <c r="G1476" s="12"/>
      <c r="H1476" s="12"/>
      <c r="I1476" s="12"/>
      <c r="J1476" s="12"/>
      <c r="K1476" s="12"/>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row>
    <row r="1477" spans="1:45">
      <c r="A1477" s="12"/>
      <c r="B1477" s="12"/>
      <c r="C1477" s="12"/>
      <c r="D1477" s="12"/>
      <c r="E1477" s="12"/>
      <c r="F1477" s="12"/>
      <c r="G1477" s="12"/>
      <c r="H1477" s="12"/>
      <c r="I1477" s="12"/>
      <c r="J1477" s="12"/>
      <c r="K1477" s="12"/>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row>
    <row r="1478" spans="1:45">
      <c r="A1478" s="12"/>
      <c r="B1478" s="12"/>
      <c r="C1478" s="12"/>
      <c r="D1478" s="12"/>
      <c r="E1478" s="12"/>
      <c r="F1478" s="12"/>
      <c r="G1478" s="12"/>
      <c r="H1478" s="12"/>
      <c r="I1478" s="12"/>
      <c r="J1478" s="12"/>
      <c r="K1478" s="12"/>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row>
    <row r="1479" spans="1:45">
      <c r="A1479" s="12"/>
      <c r="B1479" s="12"/>
      <c r="C1479" s="12"/>
      <c r="D1479" s="12"/>
      <c r="E1479" s="12"/>
      <c r="F1479" s="12"/>
      <c r="G1479" s="12"/>
      <c r="H1479" s="12"/>
      <c r="I1479" s="12"/>
      <c r="J1479" s="12"/>
      <c r="K1479" s="12"/>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row>
    <row r="1480" spans="1:45">
      <c r="A1480" s="12"/>
      <c r="B1480" s="12"/>
      <c r="C1480" s="12"/>
      <c r="D1480" s="12"/>
      <c r="E1480" s="12"/>
      <c r="F1480" s="12"/>
      <c r="G1480" s="12"/>
      <c r="H1480" s="12"/>
      <c r="I1480" s="12"/>
      <c r="J1480" s="12"/>
      <c r="K1480" s="12"/>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row>
    <row r="1481" spans="1:45">
      <c r="A1481" s="12"/>
      <c r="B1481" s="12"/>
      <c r="C1481" s="12"/>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row>
    <row r="1482" spans="1:45">
      <c r="A1482" s="12"/>
      <c r="B1482" s="12"/>
      <c r="C1482" s="12"/>
      <c r="D1482" s="12"/>
      <c r="E1482" s="12"/>
      <c r="F1482" s="12"/>
      <c r="G1482" s="12"/>
      <c r="H1482" s="12"/>
      <c r="I1482" s="12"/>
      <c r="J1482" s="12"/>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row>
    <row r="1483" spans="1:45">
      <c r="A1483" s="12"/>
      <c r="B1483" s="12"/>
      <c r="C1483" s="12"/>
      <c r="D1483" s="12"/>
      <c r="E1483" s="12"/>
      <c r="F1483" s="12"/>
      <c r="G1483" s="12"/>
      <c r="H1483" s="12"/>
      <c r="I1483" s="12"/>
      <c r="J1483" s="12"/>
      <c r="K1483" s="1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row>
    <row r="1484" spans="1:45">
      <c r="A1484" s="12"/>
      <c r="B1484" s="12"/>
      <c r="C1484" s="12"/>
      <c r="D1484" s="12"/>
      <c r="E1484" s="12"/>
      <c r="F1484" s="12"/>
      <c r="G1484" s="12"/>
      <c r="H1484" s="12"/>
      <c r="I1484" s="12"/>
      <c r="J1484" s="12"/>
      <c r="K1484" s="12"/>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row>
    <row r="1485" spans="1:45">
      <c r="A1485" s="12"/>
      <c r="B1485" s="12"/>
      <c r="C1485" s="12"/>
      <c r="D1485" s="12"/>
      <c r="E1485" s="12"/>
      <c r="F1485" s="12"/>
      <c r="G1485" s="12"/>
      <c r="H1485" s="12"/>
      <c r="I1485" s="12"/>
      <c r="J1485" s="12"/>
      <c r="K1485" s="12"/>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row>
    <row r="1486" spans="1:45">
      <c r="A1486" s="12"/>
      <c r="B1486" s="12"/>
      <c r="C1486" s="12"/>
      <c r="D1486" s="12"/>
      <c r="E1486" s="12"/>
      <c r="F1486" s="12"/>
      <c r="G1486" s="12"/>
      <c r="H1486" s="12"/>
      <c r="I1486" s="12"/>
      <c r="J1486" s="12"/>
      <c r="K1486" s="12"/>
      <c r="L1486" s="12"/>
      <c r="M1486" s="12"/>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row>
    <row r="1487" spans="1:45">
      <c r="A1487" s="12"/>
      <c r="B1487" s="12"/>
      <c r="C1487" s="12"/>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1487" s="12"/>
      <c r="AN1487" s="12"/>
      <c r="AO1487" s="12"/>
      <c r="AP1487" s="12"/>
      <c r="AQ1487" s="12"/>
      <c r="AR1487" s="12"/>
      <c r="AS1487" s="12"/>
    </row>
    <row r="1488" spans="1:45">
      <c r="A1488" s="12"/>
      <c r="B1488" s="12"/>
      <c r="C1488" s="12"/>
      <c r="D1488" s="12"/>
      <c r="E1488" s="12"/>
      <c r="F1488" s="12"/>
      <c r="G1488" s="12"/>
      <c r="H1488" s="12"/>
      <c r="I1488" s="12"/>
      <c r="J1488" s="12"/>
      <c r="K1488" s="12"/>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row>
    <row r="1489" spans="1:45">
      <c r="A1489" s="12"/>
      <c r="B1489" s="12"/>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row>
    <row r="1490" spans="1:45">
      <c r="A1490" s="12"/>
      <c r="B1490" s="12"/>
      <c r="C1490" s="12"/>
      <c r="D1490" s="12"/>
      <c r="E1490" s="12"/>
      <c r="F1490" s="12"/>
      <c r="G1490" s="12"/>
      <c r="H1490" s="12"/>
      <c r="I1490" s="12"/>
      <c r="J1490" s="12"/>
      <c r="K1490" s="12"/>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row>
    <row r="1491" spans="1:45">
      <c r="A1491" s="12"/>
      <c r="B1491" s="12"/>
      <c r="C1491" s="12"/>
      <c r="D1491" s="12"/>
      <c r="E1491" s="12"/>
      <c r="F1491" s="12"/>
      <c r="G1491" s="12"/>
      <c r="H1491" s="12"/>
      <c r="I1491" s="12"/>
      <c r="J1491" s="12"/>
      <c r="K1491" s="12"/>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row>
    <row r="1492" spans="1:45">
      <c r="A1492" s="12"/>
      <c r="B1492" s="12"/>
      <c r="C1492" s="12"/>
      <c r="D1492" s="12"/>
      <c r="E1492" s="12"/>
      <c r="F1492" s="12"/>
      <c r="G1492" s="12"/>
      <c r="H1492" s="12"/>
      <c r="I1492" s="12"/>
      <c r="J1492" s="12"/>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row>
    <row r="1493" spans="1:45">
      <c r="A1493" s="12"/>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row>
    <row r="1494" spans="1:45">
      <c r="A1494" s="12"/>
      <c r="B1494" s="12"/>
      <c r="C1494" s="12"/>
      <c r="D1494" s="12"/>
      <c r="E1494" s="12"/>
      <c r="F1494" s="12"/>
      <c r="G1494" s="12"/>
      <c r="H1494" s="12"/>
      <c r="I1494" s="12"/>
      <c r="J1494" s="12"/>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row>
    <row r="1495" spans="1:45">
      <c r="A1495" s="12"/>
      <c r="B1495" s="12"/>
      <c r="C1495" s="12"/>
      <c r="D1495" s="12"/>
      <c r="E1495" s="12"/>
      <c r="F1495" s="12"/>
      <c r="G1495" s="12"/>
      <c r="H1495" s="12"/>
      <c r="I1495" s="12"/>
      <c r="J1495" s="12"/>
      <c r="K1495" s="12"/>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row>
    <row r="1496" spans="1:45">
      <c r="A1496" s="12"/>
      <c r="B1496" s="12"/>
      <c r="C1496" s="12"/>
      <c r="D1496" s="12"/>
      <c r="E1496" s="12"/>
      <c r="F1496" s="12"/>
      <c r="G1496" s="12"/>
      <c r="H1496" s="12"/>
      <c r="I1496" s="12"/>
      <c r="J1496" s="12"/>
      <c r="K1496" s="1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row>
    <row r="1497" spans="1:45">
      <c r="A1497" s="12"/>
      <c r="B1497" s="12"/>
      <c r="C1497" s="12"/>
      <c r="D1497" s="12"/>
      <c r="E1497" s="12"/>
      <c r="F1497" s="12"/>
      <c r="G1497" s="12"/>
      <c r="H1497" s="12"/>
      <c r="I1497" s="12"/>
      <c r="J1497" s="12"/>
      <c r="K1497" s="1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row>
    <row r="1498" spans="1:45">
      <c r="A1498" s="12"/>
      <c r="B1498" s="12"/>
      <c r="C1498" s="12"/>
      <c r="D1498" s="12"/>
      <c r="E1498" s="12"/>
      <c r="F1498" s="12"/>
      <c r="G1498" s="12"/>
      <c r="H1498" s="12"/>
      <c r="I1498" s="12"/>
      <c r="J1498" s="12"/>
      <c r="K1498" s="12"/>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row>
    <row r="1499" spans="1:45">
      <c r="A1499" s="12"/>
      <c r="B1499" s="12"/>
      <c r="C1499" s="12"/>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row>
    <row r="1500" spans="1:45">
      <c r="A1500" s="12"/>
      <c r="B1500" s="12"/>
      <c r="C1500" s="12"/>
      <c r="D1500" s="12"/>
      <c r="E1500" s="12"/>
      <c r="F1500" s="12"/>
      <c r="G1500" s="12"/>
      <c r="H1500" s="12"/>
      <c r="I1500" s="12"/>
      <c r="J1500" s="12"/>
      <c r="K1500" s="12"/>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row>
    <row r="1501" spans="1:45">
      <c r="A1501" s="12"/>
      <c r="B1501" s="12"/>
      <c r="C1501" s="12"/>
      <c r="D1501" s="12"/>
      <c r="E1501" s="12"/>
      <c r="F1501" s="12"/>
      <c r="G1501" s="12"/>
      <c r="H1501" s="12"/>
      <c r="I1501" s="12"/>
      <c r="J1501" s="12"/>
      <c r="K1501" s="1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row>
    <row r="1502" spans="1:45">
      <c r="A1502" s="12"/>
      <c r="B1502" s="12"/>
      <c r="C1502" s="12"/>
      <c r="D1502" s="12"/>
      <c r="E1502" s="12"/>
      <c r="F1502" s="12"/>
      <c r="G1502" s="12"/>
      <c r="H1502" s="12"/>
      <c r="I1502" s="12"/>
      <c r="J1502" s="12"/>
      <c r="K1502" s="1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row>
    <row r="1503" spans="1:45">
      <c r="A1503" s="12"/>
      <c r="B1503" s="12"/>
      <c r="C1503" s="12"/>
      <c r="D1503" s="12"/>
      <c r="E1503" s="12"/>
      <c r="F1503" s="12"/>
      <c r="G1503" s="12"/>
      <c r="H1503" s="12"/>
      <c r="I1503" s="12"/>
      <c r="J1503" s="12"/>
      <c r="K1503" s="1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row>
    <row r="1504" spans="1:45">
      <c r="A1504" s="12"/>
      <c r="B1504" s="12"/>
      <c r="C1504" s="12"/>
      <c r="D1504" s="12"/>
      <c r="E1504" s="12"/>
      <c r="F1504" s="12"/>
      <c r="G1504" s="12"/>
      <c r="H1504" s="12"/>
      <c r="I1504" s="12"/>
      <c r="J1504" s="12"/>
      <c r="K1504" s="12"/>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row>
    <row r="1505" spans="1:45">
      <c r="A1505" s="12"/>
      <c r="B1505" s="12"/>
      <c r="C1505" s="12"/>
      <c r="D1505" s="12"/>
      <c r="E1505" s="12"/>
      <c r="F1505" s="12"/>
      <c r="G1505" s="12"/>
      <c r="H1505" s="12"/>
      <c r="I1505" s="12"/>
      <c r="J1505" s="12"/>
      <c r="K1505" s="1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row>
    <row r="1506" spans="1:45">
      <c r="A1506" s="12"/>
      <c r="B1506" s="12"/>
      <c r="C1506" s="12"/>
      <c r="D1506" s="12"/>
      <c r="E1506" s="12"/>
      <c r="F1506" s="12"/>
      <c r="G1506" s="12"/>
      <c r="H1506" s="12"/>
      <c r="I1506" s="12"/>
      <c r="J1506" s="12"/>
      <c r="K1506" s="12"/>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row>
    <row r="1507" spans="1:45">
      <c r="A1507" s="12"/>
      <c r="B1507" s="12"/>
      <c r="C1507" s="12"/>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1507" s="12"/>
      <c r="AN1507" s="12"/>
      <c r="AO1507" s="12"/>
      <c r="AP1507" s="12"/>
      <c r="AQ1507" s="12"/>
      <c r="AR1507" s="12"/>
      <c r="AS1507" s="12"/>
    </row>
    <row r="1508" spans="1:45">
      <c r="A1508" s="12"/>
      <c r="B1508" s="12"/>
      <c r="C1508" s="12"/>
      <c r="D1508" s="12"/>
      <c r="E1508" s="12"/>
      <c r="F1508" s="12"/>
      <c r="G1508" s="12"/>
      <c r="H1508" s="12"/>
      <c r="I1508" s="12"/>
      <c r="J1508" s="12"/>
      <c r="K1508" s="12"/>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row>
    <row r="1509" spans="1:45">
      <c r="A1509" s="12"/>
      <c r="B1509" s="12"/>
      <c r="C1509" s="12"/>
      <c r="D1509" s="12"/>
      <c r="E1509" s="12"/>
      <c r="F1509" s="12"/>
      <c r="G1509" s="12"/>
      <c r="H1509" s="12"/>
      <c r="I1509" s="12"/>
      <c r="J1509" s="12"/>
      <c r="K1509" s="12"/>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row>
    <row r="1510" spans="1:45">
      <c r="A1510" s="12"/>
      <c r="B1510" s="12"/>
      <c r="C1510" s="12"/>
      <c r="D1510" s="12"/>
      <c r="E1510" s="12"/>
      <c r="F1510" s="12"/>
      <c r="G1510" s="12"/>
      <c r="H1510" s="12"/>
      <c r="I1510" s="12"/>
      <c r="J1510" s="12"/>
      <c r="K1510" s="12"/>
      <c r="L1510" s="12"/>
      <c r="M1510" s="12"/>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row>
    <row r="1511" spans="1:45">
      <c r="A1511" s="12"/>
      <c r="B1511" s="12"/>
      <c r="C1511" s="12"/>
      <c r="D1511" s="12"/>
      <c r="E1511" s="12"/>
      <c r="F1511" s="12"/>
      <c r="G1511" s="12"/>
      <c r="H1511" s="12"/>
      <c r="I1511" s="12"/>
      <c r="J1511" s="12"/>
      <c r="K1511" s="1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row>
    <row r="1512" spans="1:45">
      <c r="A1512" s="12"/>
      <c r="B1512" s="12"/>
      <c r="C1512" s="12"/>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row>
    <row r="1513" spans="1:45">
      <c r="A1513" s="12"/>
      <c r="B1513" s="12"/>
      <c r="C1513" s="12"/>
      <c r="D1513" s="12"/>
      <c r="E1513" s="12"/>
      <c r="F1513" s="12"/>
      <c r="G1513" s="12"/>
      <c r="H1513" s="12"/>
      <c r="I1513" s="12"/>
      <c r="J1513" s="12"/>
      <c r="K1513" s="12"/>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row>
    <row r="1514" spans="1:45">
      <c r="A1514" s="12"/>
      <c r="B1514" s="12"/>
      <c r="C1514" s="12"/>
      <c r="D1514" s="12"/>
      <c r="E1514" s="12"/>
      <c r="F1514" s="12"/>
      <c r="G1514" s="12"/>
      <c r="H1514" s="12"/>
      <c r="I1514" s="12"/>
      <c r="J1514" s="12"/>
      <c r="K1514" s="12"/>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row>
    <row r="1515" spans="1:45">
      <c r="A1515" s="12"/>
      <c r="B1515" s="12"/>
      <c r="C1515" s="12"/>
      <c r="D1515" s="12"/>
      <c r="E1515" s="12"/>
      <c r="F1515" s="12"/>
      <c r="G1515" s="12"/>
      <c r="H1515" s="12"/>
      <c r="I1515" s="12"/>
      <c r="J1515" s="12"/>
      <c r="K1515" s="1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row>
    <row r="1516" spans="1:45">
      <c r="A1516" s="12"/>
      <c r="B1516" s="12"/>
      <c r="C1516" s="12"/>
      <c r="D1516" s="12"/>
      <c r="E1516" s="12"/>
      <c r="F1516" s="12"/>
      <c r="G1516" s="12"/>
      <c r="H1516" s="12"/>
      <c r="I1516" s="12"/>
      <c r="J1516" s="12"/>
      <c r="K1516" s="12"/>
      <c r="L1516" s="12"/>
      <c r="M1516" s="12"/>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row>
    <row r="1517" spans="1:45">
      <c r="A1517" s="12"/>
      <c r="B1517" s="12"/>
      <c r="C1517" s="12"/>
      <c r="D1517" s="12"/>
      <c r="E1517" s="12"/>
      <c r="F1517" s="12"/>
      <c r="G1517" s="12"/>
      <c r="H1517" s="12"/>
      <c r="I1517" s="12"/>
      <c r="J1517" s="12"/>
      <c r="K1517" s="12"/>
      <c r="L1517" s="12"/>
      <c r="M1517" s="12"/>
      <c r="N1517" s="12"/>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row>
    <row r="1518" spans="1:45">
      <c r="A1518" s="12"/>
      <c r="B1518" s="12"/>
      <c r="C1518" s="12"/>
      <c r="D1518" s="12"/>
      <c r="E1518" s="12"/>
      <c r="F1518" s="12"/>
      <c r="G1518" s="12"/>
      <c r="H1518" s="12"/>
      <c r="I1518" s="12"/>
      <c r="J1518" s="12"/>
      <c r="K1518" s="12"/>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row>
    <row r="1519" spans="1:45">
      <c r="A1519" s="12"/>
      <c r="B1519" s="12"/>
      <c r="C1519" s="12"/>
      <c r="D1519" s="12"/>
      <c r="E1519" s="12"/>
      <c r="F1519" s="12"/>
      <c r="G1519" s="12"/>
      <c r="H1519" s="12"/>
      <c r="I1519" s="12"/>
      <c r="J1519" s="12"/>
      <c r="K1519" s="12"/>
      <c r="L1519" s="12"/>
      <c r="M1519" s="12"/>
      <c r="N1519" s="12"/>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row>
    <row r="1520" spans="1:45">
      <c r="A1520" s="12"/>
      <c r="B1520" s="12"/>
      <c r="C1520" s="12"/>
      <c r="D1520" s="12"/>
      <c r="E1520" s="12"/>
      <c r="F1520" s="12"/>
      <c r="G1520" s="12"/>
      <c r="H1520" s="12"/>
      <c r="I1520" s="12"/>
      <c r="J1520" s="12"/>
      <c r="K1520" s="12"/>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row>
    <row r="1521" spans="1:45">
      <c r="A1521" s="12"/>
      <c r="B1521" s="12"/>
      <c r="C1521" s="12"/>
      <c r="D1521" s="12"/>
      <c r="E1521" s="12"/>
      <c r="F1521" s="12"/>
      <c r="G1521" s="12"/>
      <c r="H1521" s="12"/>
      <c r="I1521" s="12"/>
      <c r="J1521" s="12"/>
      <c r="K1521" s="12"/>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row>
    <row r="1522" spans="1:45">
      <c r="A1522" s="12"/>
      <c r="B1522" s="12"/>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row>
    <row r="1523" spans="1:45">
      <c r="A1523" s="12"/>
      <c r="B1523" s="12"/>
      <c r="C1523" s="12"/>
      <c r="D1523" s="12"/>
      <c r="E1523" s="12"/>
      <c r="F1523" s="12"/>
      <c r="G1523" s="12"/>
      <c r="H1523" s="12"/>
      <c r="I1523" s="12"/>
      <c r="J1523" s="12"/>
      <c r="K1523" s="12"/>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row>
    <row r="1524" spans="1:45">
      <c r="A1524" s="12"/>
      <c r="B1524" s="12"/>
      <c r="C1524" s="12"/>
      <c r="D1524" s="12"/>
      <c r="E1524" s="12"/>
      <c r="F1524" s="12"/>
      <c r="G1524" s="12"/>
      <c r="H1524" s="12"/>
      <c r="I1524" s="12"/>
      <c r="J1524" s="12"/>
      <c r="K1524" s="12"/>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row>
    <row r="1525" spans="1:45">
      <c r="A1525" s="12"/>
      <c r="B1525" s="12"/>
      <c r="C1525" s="12"/>
      <c r="D1525" s="12"/>
      <c r="E1525" s="12"/>
      <c r="F1525" s="12"/>
      <c r="G1525" s="12"/>
      <c r="H1525" s="12"/>
      <c r="I1525" s="12"/>
      <c r="J1525" s="12"/>
      <c r="K1525" s="1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row>
    <row r="1526" spans="1:45">
      <c r="A1526" s="12"/>
      <c r="B1526" s="12"/>
      <c r="C1526" s="12"/>
      <c r="D1526" s="12"/>
      <c r="E1526" s="12"/>
      <c r="F1526" s="12"/>
      <c r="G1526" s="12"/>
      <c r="H1526" s="12"/>
      <c r="I1526" s="12"/>
      <c r="J1526" s="12"/>
      <c r="K1526" s="12"/>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row>
    <row r="1527" spans="1:45">
      <c r="A1527" s="12"/>
      <c r="B1527" s="12"/>
      <c r="C1527" s="12"/>
      <c r="D1527" s="12"/>
      <c r="E1527" s="12"/>
      <c r="F1527" s="12"/>
      <c r="G1527" s="12"/>
      <c r="H1527" s="12"/>
      <c r="I1527" s="12"/>
      <c r="J1527" s="12"/>
      <c r="K1527" s="12"/>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row>
    <row r="1528" spans="1:45">
      <c r="A1528" s="12"/>
      <c r="B1528" s="12"/>
      <c r="C1528" s="12"/>
      <c r="D1528" s="12"/>
      <c r="E1528" s="12"/>
      <c r="F1528" s="12"/>
      <c r="G1528" s="12"/>
      <c r="H1528" s="12"/>
      <c r="I1528" s="12"/>
      <c r="J1528" s="12"/>
      <c r="K1528" s="12"/>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row>
    <row r="1529" spans="1:45">
      <c r="A1529" s="12"/>
      <c r="B1529" s="12"/>
      <c r="C1529" s="12"/>
      <c r="D1529" s="12"/>
      <c r="E1529" s="12"/>
      <c r="F1529" s="12"/>
      <c r="G1529" s="12"/>
      <c r="H1529" s="12"/>
      <c r="I1529" s="12"/>
      <c r="J1529" s="12"/>
      <c r="K1529" s="12"/>
      <c r="L1529" s="12"/>
      <c r="M1529" s="12"/>
      <c r="N1529" s="12"/>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row>
    <row r="1530" spans="1:45">
      <c r="A1530" s="12"/>
      <c r="B1530" s="12"/>
      <c r="C1530" s="12"/>
      <c r="D1530" s="12"/>
      <c r="E1530" s="12"/>
      <c r="F1530" s="12"/>
      <c r="G1530" s="12"/>
      <c r="H1530" s="12"/>
      <c r="I1530" s="12"/>
      <c r="J1530" s="12"/>
      <c r="K1530" s="12"/>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row>
    <row r="1531" spans="1:45">
      <c r="A1531" s="12"/>
      <c r="B1531" s="12"/>
      <c r="C1531" s="12"/>
      <c r="D1531" s="12"/>
      <c r="E1531" s="12"/>
      <c r="F1531" s="12"/>
      <c r="G1531" s="12"/>
      <c r="H1531" s="12"/>
      <c r="I1531" s="12"/>
      <c r="J1531" s="12"/>
      <c r="K1531" s="12"/>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row>
    <row r="1532" spans="1:45">
      <c r="A1532" s="12"/>
      <c r="B1532" s="12"/>
      <c r="C1532" s="12"/>
      <c r="D1532" s="12"/>
      <c r="E1532" s="12"/>
      <c r="F1532" s="12"/>
      <c r="G1532" s="12"/>
      <c r="H1532" s="12"/>
      <c r="I1532" s="12"/>
      <c r="J1532" s="12"/>
      <c r="K1532" s="12"/>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1532" s="12"/>
      <c r="AN1532" s="12"/>
      <c r="AO1532" s="12"/>
      <c r="AP1532" s="12"/>
      <c r="AQ1532" s="12"/>
      <c r="AR1532" s="12"/>
      <c r="AS1532" s="12"/>
    </row>
    <row r="1533" spans="1:45">
      <c r="A1533" s="12"/>
      <c r="B1533" s="12"/>
      <c r="C1533" s="12"/>
      <c r="D1533" s="12"/>
      <c r="E1533" s="12"/>
      <c r="F1533" s="12"/>
      <c r="G1533" s="12"/>
      <c r="H1533" s="12"/>
      <c r="I1533" s="12"/>
      <c r="J1533" s="12"/>
      <c r="K1533" s="12"/>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row>
    <row r="1534" spans="1:45">
      <c r="A1534" s="12"/>
      <c r="B1534" s="12"/>
      <c r="C1534" s="12"/>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row>
    <row r="1535" spans="1:45">
      <c r="A1535" s="12"/>
      <c r="B1535" s="12"/>
      <c r="C1535" s="12"/>
      <c r="D1535" s="12"/>
      <c r="E1535" s="12"/>
      <c r="F1535" s="12"/>
      <c r="G1535" s="12"/>
      <c r="H1535" s="12"/>
      <c r="I1535" s="12"/>
      <c r="J1535" s="12"/>
      <c r="K1535" s="12"/>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row>
    <row r="1536" spans="1:45">
      <c r="A1536" s="12"/>
      <c r="B1536" s="12"/>
      <c r="C1536" s="12"/>
      <c r="D1536" s="12"/>
      <c r="E1536" s="12"/>
      <c r="F1536" s="12"/>
      <c r="G1536" s="12"/>
      <c r="H1536" s="12"/>
      <c r="I1536" s="12"/>
      <c r="J1536" s="12"/>
      <c r="K1536" s="1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row>
    <row r="1537" spans="1:45">
      <c r="A1537" s="12"/>
      <c r="B1537" s="12"/>
      <c r="C1537" s="12"/>
      <c r="D1537" s="12"/>
      <c r="E1537" s="12"/>
      <c r="F1537" s="12"/>
      <c r="G1537" s="12"/>
      <c r="H1537" s="12"/>
      <c r="I1537" s="12"/>
      <c r="J1537" s="12"/>
      <c r="K1537" s="12"/>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row>
    <row r="1538" spans="1:45">
      <c r="A1538" s="12"/>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row>
    <row r="1539" spans="1:45">
      <c r="A1539" s="12"/>
      <c r="B1539" s="12"/>
      <c r="C1539" s="12"/>
      <c r="D1539" s="12"/>
      <c r="E1539" s="12"/>
      <c r="F1539" s="12"/>
      <c r="G1539" s="12"/>
      <c r="H1539" s="12"/>
      <c r="I1539" s="12"/>
      <c r="J1539" s="12"/>
      <c r="K1539" s="1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row>
    <row r="1540" spans="1:45">
      <c r="A1540" s="12"/>
      <c r="B1540" s="12"/>
      <c r="C1540" s="12"/>
      <c r="D1540" s="12"/>
      <c r="E1540" s="12"/>
      <c r="F1540" s="12"/>
      <c r="G1540" s="12"/>
      <c r="H1540" s="12"/>
      <c r="I1540" s="12"/>
      <c r="J1540" s="12"/>
      <c r="K1540" s="12"/>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1540" s="12"/>
      <c r="AN1540" s="12"/>
      <c r="AO1540" s="12"/>
      <c r="AP1540" s="12"/>
      <c r="AQ1540" s="12"/>
      <c r="AR1540" s="12"/>
      <c r="AS1540" s="12"/>
    </row>
    <row r="1541" spans="1:45">
      <c r="A1541" s="12"/>
      <c r="B1541" s="12"/>
      <c r="C1541" s="12"/>
      <c r="D1541" s="12"/>
      <c r="E1541" s="12"/>
      <c r="F1541" s="12"/>
      <c r="G1541" s="12"/>
      <c r="H1541" s="12"/>
      <c r="I1541" s="12"/>
      <c r="J1541" s="12"/>
      <c r="K1541" s="12"/>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1541" s="12"/>
      <c r="AN1541" s="12"/>
      <c r="AO1541" s="12"/>
      <c r="AP1541" s="12"/>
      <c r="AQ1541" s="12"/>
      <c r="AR1541" s="12"/>
      <c r="AS1541" s="12"/>
    </row>
    <row r="1542" spans="1:45">
      <c r="A1542" s="12"/>
      <c r="B1542" s="12"/>
      <c r="C1542" s="12"/>
      <c r="D1542" s="12"/>
      <c r="E1542" s="12"/>
      <c r="F1542" s="12"/>
      <c r="G1542" s="12"/>
      <c r="H1542" s="12"/>
      <c r="I1542" s="12"/>
      <c r="J1542" s="12"/>
      <c r="K1542" s="12"/>
      <c r="L1542" s="12"/>
      <c r="M1542" s="12"/>
      <c r="N1542" s="12"/>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row>
    <row r="1543" spans="1:45">
      <c r="A1543" s="12"/>
      <c r="B1543" s="12"/>
      <c r="C1543" s="12"/>
      <c r="D1543" s="12"/>
      <c r="E1543" s="12"/>
      <c r="F1543" s="12"/>
      <c r="G1543" s="12"/>
      <c r="H1543" s="12"/>
      <c r="I1543" s="12"/>
      <c r="J1543" s="12"/>
      <c r="K1543" s="12"/>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row>
    <row r="1544" spans="1:45">
      <c r="A1544" s="12"/>
      <c r="B1544" s="12"/>
      <c r="C1544" s="12"/>
      <c r="D1544" s="12"/>
      <c r="E1544" s="12"/>
      <c r="F1544" s="12"/>
      <c r="G1544" s="12"/>
      <c r="H1544" s="12"/>
      <c r="I1544" s="12"/>
      <c r="J1544" s="12"/>
      <c r="K1544" s="1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row>
    <row r="1545" spans="1:45">
      <c r="A1545" s="12"/>
      <c r="B1545" s="12"/>
      <c r="C1545" s="12"/>
      <c r="D1545" s="12"/>
      <c r="E1545" s="12"/>
      <c r="F1545" s="12"/>
      <c r="G1545" s="12"/>
      <c r="H1545" s="12"/>
      <c r="I1545" s="12"/>
      <c r="J1545" s="12"/>
      <c r="K1545" s="12"/>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row>
    <row r="1546" spans="1:45">
      <c r="A1546" s="12"/>
      <c r="B1546" s="12"/>
      <c r="C1546" s="12"/>
      <c r="D1546" s="12"/>
      <c r="E1546" s="12"/>
      <c r="F1546" s="12"/>
      <c r="G1546" s="12"/>
      <c r="H1546" s="12"/>
      <c r="I1546" s="12"/>
      <c r="J1546" s="12"/>
      <c r="K1546" s="12"/>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row>
    <row r="1547" spans="1:45">
      <c r="A1547" s="12"/>
      <c r="B1547" s="12"/>
      <c r="C1547" s="12"/>
      <c r="D1547" s="12"/>
      <c r="E1547" s="12"/>
      <c r="F1547" s="12"/>
      <c r="G1547" s="12"/>
      <c r="H1547" s="12"/>
      <c r="I1547" s="12"/>
      <c r="J1547" s="12"/>
      <c r="K1547" s="1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row>
    <row r="1548" spans="1:45">
      <c r="A1548" s="12"/>
      <c r="B1548" s="12"/>
      <c r="C1548" s="12"/>
      <c r="D1548" s="12"/>
      <c r="E1548" s="12"/>
      <c r="F1548" s="12"/>
      <c r="G1548" s="12"/>
      <c r="H1548" s="12"/>
      <c r="I1548" s="12"/>
      <c r="J1548" s="12"/>
      <c r="K1548" s="12"/>
      <c r="L1548" s="12"/>
      <c r="M1548" s="12"/>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row>
    <row r="1549" spans="1:45">
      <c r="A1549" s="12"/>
      <c r="B1549" s="12"/>
      <c r="C1549" s="12"/>
      <c r="D1549" s="12"/>
      <c r="E1549" s="12"/>
      <c r="F1549" s="12"/>
      <c r="G1549" s="12"/>
      <c r="H1549" s="12"/>
      <c r="I1549" s="12"/>
      <c r="J1549" s="12"/>
      <c r="K1549" s="12"/>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row>
    <row r="1550" spans="1:45">
      <c r="A1550" s="12"/>
      <c r="B1550" s="12"/>
      <c r="C1550" s="12"/>
      <c r="D1550" s="12"/>
      <c r="E1550" s="12"/>
      <c r="F1550" s="12"/>
      <c r="G1550" s="12"/>
      <c r="H1550" s="12"/>
      <c r="I1550" s="12"/>
      <c r="J1550" s="12"/>
      <c r="K1550" s="12"/>
      <c r="L1550" s="12"/>
      <c r="M1550" s="12"/>
      <c r="N1550" s="12"/>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c r="AM1550" s="12"/>
      <c r="AN1550" s="12"/>
      <c r="AO1550" s="12"/>
      <c r="AP1550" s="12"/>
      <c r="AQ1550" s="12"/>
      <c r="AR1550" s="12"/>
      <c r="AS1550" s="12"/>
    </row>
    <row r="1551" spans="1:45">
      <c r="A1551" s="12"/>
      <c r="B1551" s="12"/>
      <c r="C1551" s="12"/>
      <c r="D1551" s="12"/>
      <c r="E1551" s="12"/>
      <c r="F1551" s="12"/>
      <c r="G1551" s="12"/>
      <c r="H1551" s="12"/>
      <c r="I1551" s="12"/>
      <c r="J1551" s="12"/>
      <c r="K1551" s="12"/>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row>
    <row r="1552" spans="1:45">
      <c r="A1552" s="12"/>
      <c r="B1552" s="12"/>
      <c r="C1552" s="12"/>
      <c r="D1552" s="12"/>
      <c r="E1552" s="12"/>
      <c r="F1552" s="12"/>
      <c r="G1552" s="12"/>
      <c r="H1552" s="12"/>
      <c r="I1552" s="12"/>
      <c r="J1552" s="12"/>
      <c r="K1552" s="12"/>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row>
    <row r="1553" spans="1:45">
      <c r="A1553" s="12"/>
      <c r="B1553" s="12"/>
      <c r="C1553" s="12"/>
      <c r="D1553" s="12"/>
      <c r="E1553" s="12"/>
      <c r="F1553" s="12"/>
      <c r="G1553" s="12"/>
      <c r="H1553" s="12"/>
      <c r="I1553" s="12"/>
      <c r="J1553" s="12"/>
      <c r="K1553" s="1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row>
    <row r="1554" spans="1:45">
      <c r="A1554" s="12"/>
      <c r="B1554" s="12"/>
      <c r="C1554" s="12"/>
      <c r="D1554" s="12"/>
      <c r="E1554" s="12"/>
      <c r="F1554" s="12"/>
      <c r="G1554" s="12"/>
      <c r="H1554" s="12"/>
      <c r="I1554" s="12"/>
      <c r="J1554" s="12"/>
      <c r="K1554" s="1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row>
    <row r="1555" spans="1:45">
      <c r="A1555" s="12"/>
      <c r="B1555" s="12"/>
      <c r="C1555" s="12"/>
      <c r="D1555" s="12"/>
      <c r="E1555" s="12"/>
      <c r="F1555" s="12"/>
      <c r="G1555" s="12"/>
      <c r="H1555" s="12"/>
      <c r="I1555" s="12"/>
      <c r="J1555" s="12"/>
      <c r="K1555" s="1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row>
    <row r="1556" spans="1:45">
      <c r="A1556" s="12"/>
      <c r="B1556" s="12"/>
      <c r="C1556" s="12"/>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row>
    <row r="1557" spans="1:45">
      <c r="A1557" s="12"/>
      <c r="B1557" s="12"/>
      <c r="C1557" s="12"/>
      <c r="D1557" s="12"/>
      <c r="E1557" s="12"/>
      <c r="F1557" s="12"/>
      <c r="G1557" s="12"/>
      <c r="H1557" s="12"/>
      <c r="I1557" s="12"/>
      <c r="J1557" s="12"/>
      <c r="K1557" s="12"/>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row>
    <row r="1558" spans="1:45">
      <c r="A1558" s="12"/>
      <c r="B1558" s="12"/>
      <c r="C1558" s="12"/>
      <c r="D1558" s="12"/>
      <c r="E1558" s="12"/>
      <c r="F1558" s="12"/>
      <c r="G1558" s="12"/>
      <c r="H1558" s="12"/>
      <c r="I1558" s="12"/>
      <c r="J1558" s="12"/>
      <c r="K1558" s="1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row>
    <row r="1559" spans="1:45">
      <c r="A1559" s="12"/>
      <c r="B1559" s="12"/>
      <c r="C1559" s="12"/>
      <c r="D1559" s="12"/>
      <c r="E1559" s="12"/>
      <c r="F1559" s="12"/>
      <c r="G1559" s="12"/>
      <c r="H1559" s="12"/>
      <c r="I1559" s="12"/>
      <c r="J1559" s="12"/>
      <c r="K1559" s="12"/>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1559" s="12"/>
      <c r="AN1559" s="12"/>
      <c r="AO1559" s="12"/>
      <c r="AP1559" s="12"/>
      <c r="AQ1559" s="12"/>
      <c r="AR1559" s="12"/>
      <c r="AS1559" s="12"/>
    </row>
    <row r="1560" spans="1:45">
      <c r="A1560" s="12"/>
      <c r="B1560" s="12"/>
      <c r="C1560" s="12"/>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1560" s="12"/>
      <c r="AN1560" s="12"/>
      <c r="AO1560" s="12"/>
      <c r="AP1560" s="12"/>
      <c r="AQ1560" s="12"/>
      <c r="AR1560" s="12"/>
      <c r="AS1560" s="12"/>
    </row>
    <row r="1561" spans="1:45">
      <c r="A1561" s="12"/>
      <c r="B1561" s="12"/>
      <c r="C1561" s="12"/>
      <c r="D1561" s="12"/>
      <c r="E1561" s="1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row>
    <row r="1562" spans="1:45">
      <c r="A1562" s="12"/>
      <c r="B1562" s="12"/>
      <c r="C1562" s="12"/>
      <c r="D1562" s="12"/>
      <c r="E1562" s="12"/>
      <c r="F1562" s="12"/>
      <c r="G1562" s="12"/>
      <c r="H1562" s="12"/>
      <c r="I1562" s="12"/>
      <c r="J1562" s="12"/>
      <c r="K1562" s="12"/>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row>
    <row r="1563" spans="1:45">
      <c r="A1563" s="12"/>
      <c r="B1563" s="12"/>
      <c r="C1563" s="12"/>
      <c r="D1563" s="12"/>
      <c r="E1563" s="12"/>
      <c r="F1563" s="12"/>
      <c r="G1563" s="12"/>
      <c r="H1563" s="12"/>
      <c r="I1563" s="12"/>
      <c r="J1563" s="12"/>
      <c r="K1563" s="12"/>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row>
    <row r="1564" spans="1:45">
      <c r="A1564" s="12"/>
      <c r="B1564" s="12"/>
      <c r="C1564" s="12"/>
      <c r="D1564" s="12"/>
      <c r="E1564" s="12"/>
      <c r="F1564" s="12"/>
      <c r="G1564" s="12"/>
      <c r="H1564" s="12"/>
      <c r="I1564" s="12"/>
      <c r="J1564" s="12"/>
      <c r="K1564" s="12"/>
      <c r="L1564" s="12"/>
      <c r="M1564" s="12"/>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row>
    <row r="1565" spans="1:45">
      <c r="A1565" s="12"/>
      <c r="B1565" s="12"/>
      <c r="C1565" s="12"/>
      <c r="D1565" s="12"/>
      <c r="E1565" s="12"/>
      <c r="F1565" s="12"/>
      <c r="G1565" s="12"/>
      <c r="H1565" s="12"/>
      <c r="I1565" s="12"/>
      <c r="J1565" s="12"/>
      <c r="K1565" s="12"/>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1565" s="12"/>
      <c r="AN1565" s="12"/>
      <c r="AO1565" s="12"/>
      <c r="AP1565" s="12"/>
      <c r="AQ1565" s="12"/>
      <c r="AR1565" s="12"/>
      <c r="AS1565" s="12"/>
    </row>
    <row r="1566" spans="1:45">
      <c r="A1566" s="12"/>
      <c r="B1566" s="12"/>
      <c r="C1566" s="12"/>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row>
    <row r="1567" spans="1:45">
      <c r="A1567" s="12"/>
      <c r="B1567" s="12"/>
      <c r="C1567" s="12"/>
      <c r="D1567" s="12"/>
      <c r="E1567" s="12"/>
      <c r="F1567" s="12"/>
      <c r="G1567" s="12"/>
      <c r="H1567" s="12"/>
      <c r="I1567" s="12"/>
      <c r="J1567" s="12"/>
      <c r="K1567" s="1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row>
    <row r="1568" spans="1:45">
      <c r="A1568" s="12"/>
      <c r="B1568" s="12"/>
      <c r="C1568" s="12"/>
      <c r="D1568" s="12"/>
      <c r="E1568" s="12"/>
      <c r="F1568" s="12"/>
      <c r="G1568" s="12"/>
      <c r="H1568" s="12"/>
      <c r="I1568" s="12"/>
      <c r="J1568" s="12"/>
      <c r="K1568" s="1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row>
    <row r="1569" spans="1:45">
      <c r="A1569" s="12"/>
      <c r="B1569" s="12"/>
      <c r="C1569" s="12"/>
      <c r="D1569" s="12"/>
      <c r="E1569" s="12"/>
      <c r="F1569" s="12"/>
      <c r="G1569" s="12"/>
      <c r="H1569" s="12"/>
      <c r="I1569" s="12"/>
      <c r="J1569" s="12"/>
      <c r="K1569" s="12"/>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row>
    <row r="1570" spans="1:45">
      <c r="A1570" s="12"/>
      <c r="B1570" s="12"/>
      <c r="C1570" s="12"/>
      <c r="D1570" s="12"/>
      <c r="E1570" s="12"/>
      <c r="F1570" s="12"/>
      <c r="G1570" s="12"/>
      <c r="H1570" s="12"/>
      <c r="I1570" s="12"/>
      <c r="J1570" s="12"/>
      <c r="K1570" s="12"/>
      <c r="L1570" s="12"/>
      <c r="M1570" s="12"/>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row>
    <row r="1571" spans="1:45">
      <c r="A1571" s="12"/>
      <c r="B1571" s="12"/>
      <c r="C1571" s="12"/>
      <c r="D1571" s="12"/>
      <c r="E1571" s="12"/>
      <c r="F1571" s="12"/>
      <c r="G1571" s="12"/>
      <c r="H1571" s="12"/>
      <c r="I1571" s="12"/>
      <c r="J1571" s="12"/>
      <c r="K1571" s="12"/>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1571" s="12"/>
      <c r="AN1571" s="12"/>
      <c r="AO1571" s="12"/>
      <c r="AP1571" s="12"/>
      <c r="AQ1571" s="12"/>
      <c r="AR1571" s="12"/>
      <c r="AS1571" s="12"/>
    </row>
    <row r="1572" spans="1:45">
      <c r="A1572" s="12"/>
      <c r="B1572" s="12"/>
      <c r="C1572" s="12"/>
      <c r="D1572" s="12"/>
      <c r="E1572" s="12"/>
      <c r="F1572" s="12"/>
      <c r="G1572" s="12"/>
      <c r="H1572" s="12"/>
      <c r="I1572" s="12"/>
      <c r="J1572" s="12"/>
      <c r="K1572" s="12"/>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1572" s="12"/>
      <c r="AN1572" s="12"/>
      <c r="AO1572" s="12"/>
      <c r="AP1572" s="12"/>
      <c r="AQ1572" s="12"/>
      <c r="AR1572" s="12"/>
      <c r="AS1572" s="12"/>
    </row>
    <row r="1573" spans="1:45">
      <c r="A1573" s="12"/>
      <c r="B1573" s="12"/>
      <c r="C1573" s="12"/>
      <c r="D1573" s="12"/>
      <c r="E1573" s="12"/>
      <c r="F1573" s="12"/>
      <c r="G1573" s="12"/>
      <c r="H1573" s="12"/>
      <c r="I1573" s="12"/>
      <c r="J1573" s="12"/>
      <c r="K1573" s="12"/>
      <c r="L1573" s="12"/>
      <c r="M1573" s="12"/>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1573" s="12"/>
      <c r="AN1573" s="12"/>
      <c r="AO1573" s="12"/>
      <c r="AP1573" s="12"/>
      <c r="AQ1573" s="12"/>
      <c r="AR1573" s="12"/>
      <c r="AS1573" s="12"/>
    </row>
    <row r="1574" spans="1:45">
      <c r="A1574" s="12"/>
      <c r="B1574" s="12"/>
      <c r="C1574" s="12"/>
      <c r="D1574" s="12"/>
      <c r="E1574" s="12"/>
      <c r="F1574" s="12"/>
      <c r="G1574" s="12"/>
      <c r="H1574" s="12"/>
      <c r="I1574" s="12"/>
      <c r="J1574" s="12"/>
      <c r="K1574" s="12"/>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row>
    <row r="1575" spans="1:45">
      <c r="A1575" s="12"/>
      <c r="B1575" s="12"/>
      <c r="C1575" s="12"/>
      <c r="D1575" s="12"/>
      <c r="E1575" s="12"/>
      <c r="F1575" s="12"/>
      <c r="G1575" s="12"/>
      <c r="H1575" s="12"/>
      <c r="I1575" s="12"/>
      <c r="J1575" s="12"/>
      <c r="K1575" s="12"/>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row>
    <row r="1576" spans="1:45">
      <c r="A1576" s="12"/>
      <c r="B1576" s="12"/>
      <c r="C1576" s="12"/>
      <c r="D1576" s="12"/>
      <c r="E1576" s="12"/>
      <c r="F1576" s="12"/>
      <c r="G1576" s="12"/>
      <c r="H1576" s="12"/>
      <c r="I1576" s="12"/>
      <c r="J1576" s="12"/>
      <c r="K1576" s="1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row>
    <row r="1577" spans="1:45">
      <c r="A1577" s="12"/>
      <c r="B1577" s="12"/>
      <c r="C1577" s="12"/>
      <c r="D1577" s="12"/>
      <c r="E1577" s="12"/>
      <c r="F1577" s="12"/>
      <c r="G1577" s="12"/>
      <c r="H1577" s="12"/>
      <c r="I1577" s="12"/>
      <c r="J1577" s="12"/>
      <c r="K1577" s="12"/>
      <c r="L1577" s="12"/>
      <c r="M1577" s="12"/>
      <c r="N1577" s="12"/>
      <c r="O1577" s="12"/>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row>
    <row r="1578" spans="1:45">
      <c r="A1578" s="12"/>
      <c r="B1578" s="12"/>
      <c r="C1578" s="12"/>
      <c r="D1578" s="12"/>
      <c r="E1578" s="12"/>
      <c r="F1578" s="12"/>
      <c r="G1578" s="12"/>
      <c r="H1578" s="12"/>
      <c r="I1578" s="12"/>
      <c r="J1578" s="12"/>
      <c r="K1578" s="12"/>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row>
    <row r="1579" spans="1:45">
      <c r="A1579" s="12"/>
      <c r="B1579" s="12"/>
      <c r="C1579" s="12"/>
      <c r="D1579" s="12"/>
      <c r="E1579" s="12"/>
      <c r="F1579" s="12"/>
      <c r="G1579" s="12"/>
      <c r="H1579" s="12"/>
      <c r="I1579" s="12"/>
      <c r="J1579" s="12"/>
      <c r="K1579" s="1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row>
    <row r="1580" spans="1:45">
      <c r="A1580" s="12"/>
      <c r="B1580" s="12"/>
      <c r="C1580" s="12"/>
      <c r="D1580" s="12"/>
      <c r="E1580" s="12"/>
      <c r="F1580" s="12"/>
      <c r="G1580" s="12"/>
      <c r="H1580" s="12"/>
      <c r="I1580" s="12"/>
      <c r="J1580" s="12"/>
      <c r="K1580" s="12"/>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1580" s="12"/>
      <c r="AN1580" s="12"/>
      <c r="AO1580" s="12"/>
      <c r="AP1580" s="12"/>
      <c r="AQ1580" s="12"/>
      <c r="AR1580" s="12"/>
      <c r="AS1580" s="12"/>
    </row>
    <row r="1581" spans="1:45">
      <c r="A1581" s="12"/>
      <c r="B1581" s="12"/>
      <c r="C1581" s="12"/>
      <c r="D1581" s="12"/>
      <c r="E1581" s="12"/>
      <c r="F1581" s="12"/>
      <c r="G1581" s="12"/>
      <c r="H1581" s="12"/>
      <c r="I1581" s="12"/>
      <c r="J1581" s="12"/>
      <c r="K1581" s="12"/>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1581" s="12"/>
      <c r="AN1581" s="12"/>
      <c r="AO1581" s="12"/>
      <c r="AP1581" s="12"/>
      <c r="AQ1581" s="12"/>
      <c r="AR1581" s="12"/>
      <c r="AS1581" s="12"/>
    </row>
    <row r="1582" spans="1:45">
      <c r="A1582" s="12"/>
      <c r="B1582" s="12"/>
      <c r="C1582" s="12"/>
      <c r="D1582" s="12"/>
      <c r="E1582" s="12"/>
      <c r="F1582" s="12"/>
      <c r="G1582" s="12"/>
      <c r="H1582" s="12"/>
      <c r="I1582" s="12"/>
      <c r="J1582" s="12"/>
      <c r="K1582" s="12"/>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1582" s="12"/>
      <c r="AN1582" s="12"/>
      <c r="AO1582" s="12"/>
      <c r="AP1582" s="12"/>
      <c r="AQ1582" s="12"/>
      <c r="AR1582" s="12"/>
      <c r="AS1582" s="12"/>
    </row>
    <row r="1583" spans="1:45">
      <c r="A1583" s="12"/>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1583" s="12"/>
      <c r="AN1583" s="12"/>
      <c r="AO1583" s="12"/>
      <c r="AP1583" s="12"/>
      <c r="AQ1583" s="12"/>
      <c r="AR1583" s="12"/>
      <c r="AS1583" s="12"/>
    </row>
    <row r="1584" spans="1:45">
      <c r="A1584" s="12"/>
      <c r="B1584" s="12"/>
      <c r="C1584" s="12"/>
      <c r="D1584" s="12"/>
      <c r="E1584" s="12"/>
      <c r="F1584" s="12"/>
      <c r="G1584" s="12"/>
      <c r="H1584" s="12"/>
      <c r="I1584" s="12"/>
      <c r="J1584" s="12"/>
      <c r="K1584" s="12"/>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row>
    <row r="1585" spans="1:45">
      <c r="A1585" s="12"/>
      <c r="B1585" s="12"/>
      <c r="C1585" s="12"/>
      <c r="D1585" s="12"/>
      <c r="E1585" s="12"/>
      <c r="F1585" s="12"/>
      <c r="G1585" s="12"/>
      <c r="H1585" s="12"/>
      <c r="I1585" s="12"/>
      <c r="J1585" s="12"/>
      <c r="K1585" s="12"/>
      <c r="L1585" s="12"/>
      <c r="M1585" s="12"/>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row>
    <row r="1586" spans="1:45">
      <c r="A1586" s="12"/>
      <c r="B1586" s="12"/>
      <c r="C1586" s="12"/>
      <c r="D1586" s="12"/>
      <c r="E1586" s="12"/>
      <c r="F1586" s="12"/>
      <c r="G1586" s="12"/>
      <c r="H1586" s="12"/>
      <c r="I1586" s="12"/>
      <c r="J1586" s="12"/>
      <c r="K1586" s="12"/>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row>
    <row r="1587" spans="1:45">
      <c r="A1587" s="12"/>
      <c r="B1587" s="12"/>
      <c r="C1587" s="12"/>
      <c r="D1587" s="12"/>
      <c r="E1587" s="12"/>
      <c r="F1587" s="12"/>
      <c r="G1587" s="12"/>
      <c r="H1587" s="12"/>
      <c r="I1587" s="12"/>
      <c r="J1587" s="12"/>
      <c r="K1587" s="1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row>
    <row r="1588" spans="1:45">
      <c r="A1588" s="12"/>
      <c r="B1588" s="12"/>
      <c r="C1588" s="12"/>
      <c r="D1588" s="12"/>
      <c r="E1588" s="12"/>
      <c r="F1588" s="12"/>
      <c r="G1588" s="12"/>
      <c r="H1588" s="12"/>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row>
    <row r="1589" spans="1:45">
      <c r="A1589" s="12"/>
      <c r="B1589" s="12"/>
      <c r="C1589" s="12"/>
      <c r="D1589" s="12"/>
      <c r="E1589" s="12"/>
      <c r="F1589" s="12"/>
      <c r="G1589" s="12"/>
      <c r="H1589" s="12"/>
      <c r="I1589" s="12"/>
      <c r="J1589" s="12"/>
      <c r="K1589" s="12"/>
      <c r="L1589" s="12"/>
      <c r="M1589" s="12"/>
      <c r="N1589" s="12"/>
      <c r="O1589" s="12"/>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row>
    <row r="1590" spans="1:45">
      <c r="A1590" s="12"/>
      <c r="B1590" s="12"/>
      <c r="C1590" s="12"/>
      <c r="D1590" s="12"/>
      <c r="E1590" s="12"/>
      <c r="F1590" s="12"/>
      <c r="G1590" s="12"/>
      <c r="H1590" s="12"/>
      <c r="I1590" s="12"/>
      <c r="J1590" s="12"/>
      <c r="K1590" s="12"/>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row>
    <row r="1591" spans="1:45">
      <c r="A1591" s="12"/>
      <c r="B1591" s="12"/>
      <c r="C1591" s="12"/>
      <c r="D1591" s="12"/>
      <c r="E1591" s="12"/>
      <c r="F1591" s="12"/>
      <c r="G1591" s="12"/>
      <c r="H1591" s="12"/>
      <c r="I1591" s="12"/>
      <c r="J1591" s="12"/>
      <c r="K1591" s="12"/>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1591" s="12"/>
      <c r="AN1591" s="12"/>
      <c r="AO1591" s="12"/>
      <c r="AP1591" s="12"/>
      <c r="AQ1591" s="12"/>
      <c r="AR1591" s="12"/>
      <c r="AS1591" s="12"/>
    </row>
    <row r="1592" spans="1:45">
      <c r="A1592" s="12"/>
      <c r="B1592" s="12"/>
      <c r="C1592" s="12"/>
      <c r="D1592" s="12"/>
      <c r="E1592" s="12"/>
      <c r="F1592" s="12"/>
      <c r="G1592" s="12"/>
      <c r="H1592" s="12"/>
      <c r="I1592" s="12"/>
      <c r="J1592" s="12"/>
      <c r="K1592" s="12"/>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row>
    <row r="1593" spans="1:45">
      <c r="A1593" s="12"/>
      <c r="B1593" s="12"/>
      <c r="C1593" s="12"/>
      <c r="D1593" s="12"/>
      <c r="E1593" s="12"/>
      <c r="F1593" s="12"/>
      <c r="G1593" s="12"/>
      <c r="H1593" s="12"/>
      <c r="I1593" s="12"/>
      <c r="J1593" s="12"/>
      <c r="K1593" s="12"/>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row>
    <row r="1594" spans="1:45">
      <c r="A1594" s="12"/>
      <c r="B1594" s="12"/>
      <c r="C1594" s="12"/>
      <c r="D1594" s="12"/>
      <c r="E1594" s="12"/>
      <c r="F1594" s="12"/>
      <c r="G1594" s="12"/>
      <c r="H1594" s="12"/>
      <c r="I1594" s="12"/>
      <c r="J1594" s="12"/>
      <c r="K1594" s="12"/>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1594" s="12"/>
      <c r="AN1594" s="12"/>
      <c r="AO1594" s="12"/>
      <c r="AP1594" s="12"/>
      <c r="AQ1594" s="12"/>
      <c r="AR1594" s="12"/>
      <c r="AS1594" s="12"/>
    </row>
    <row r="1595" spans="1:45">
      <c r="A1595" s="12"/>
      <c r="B1595" s="12"/>
      <c r="C1595" s="12"/>
      <c r="D1595" s="12"/>
      <c r="E1595" s="12"/>
      <c r="F1595" s="12"/>
      <c r="G1595" s="12"/>
      <c r="H1595" s="12"/>
      <c r="I1595" s="12"/>
      <c r="J1595" s="12"/>
      <c r="K1595" s="1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row>
    <row r="1596" spans="1:45">
      <c r="A1596" s="12"/>
      <c r="B1596" s="12"/>
      <c r="C1596" s="12"/>
      <c r="D1596" s="12"/>
      <c r="E1596" s="12"/>
      <c r="F1596" s="12"/>
      <c r="G1596" s="12"/>
      <c r="H1596" s="12"/>
      <c r="I1596" s="12"/>
      <c r="J1596" s="12"/>
      <c r="K1596" s="12"/>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row>
    <row r="1597" spans="1:45">
      <c r="A1597" s="12"/>
      <c r="B1597" s="12"/>
      <c r="C1597" s="12"/>
      <c r="D1597" s="12"/>
      <c r="E1597" s="12"/>
      <c r="F1597" s="12"/>
      <c r="G1597" s="12"/>
      <c r="H1597" s="12"/>
      <c r="I1597" s="12"/>
      <c r="J1597" s="12"/>
      <c r="K1597" s="1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row>
    <row r="1598" spans="1:45">
      <c r="A1598" s="12"/>
      <c r="B1598" s="12"/>
      <c r="C1598" s="12"/>
      <c r="D1598" s="12"/>
      <c r="E1598" s="12"/>
      <c r="F1598" s="12"/>
      <c r="G1598" s="12"/>
      <c r="H1598" s="12"/>
      <c r="I1598" s="12"/>
      <c r="J1598" s="12"/>
      <c r="K1598" s="12"/>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row>
    <row r="1599" spans="1:45">
      <c r="A1599" s="12"/>
      <c r="B1599" s="12"/>
      <c r="C1599" s="12"/>
      <c r="D1599" s="12"/>
      <c r="E1599" s="12"/>
      <c r="F1599" s="12"/>
      <c r="G1599" s="12"/>
      <c r="H1599" s="12"/>
      <c r="I1599" s="12"/>
      <c r="J1599" s="12"/>
      <c r="K1599" s="12"/>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row>
    <row r="1600" spans="1:45">
      <c r="A1600" s="12"/>
      <c r="B1600" s="12"/>
      <c r="C1600" s="12"/>
      <c r="D1600" s="12"/>
      <c r="E1600" s="12"/>
      <c r="F1600" s="12"/>
      <c r="G1600" s="12"/>
      <c r="H1600" s="12"/>
      <c r="I1600" s="12"/>
      <c r="J1600" s="12"/>
      <c r="K1600" s="12"/>
      <c r="L1600" s="12"/>
      <c r="M1600" s="12"/>
      <c r="N1600" s="12"/>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1600" s="12"/>
      <c r="AN1600" s="12"/>
      <c r="AO1600" s="12"/>
      <c r="AP1600" s="12"/>
      <c r="AQ1600" s="12"/>
      <c r="AR1600" s="12"/>
      <c r="AS1600" s="12"/>
    </row>
    <row r="1601" spans="1:45">
      <c r="A1601" s="12"/>
      <c r="B1601" s="12"/>
      <c r="C1601" s="12"/>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row>
    <row r="1602" spans="1:45">
      <c r="A1602" s="12"/>
      <c r="B1602" s="12"/>
      <c r="C1602" s="12"/>
      <c r="D1602" s="12"/>
      <c r="E1602" s="1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row>
    <row r="1603" spans="1:45">
      <c r="A1603" s="12"/>
      <c r="B1603" s="12"/>
      <c r="C1603" s="12"/>
      <c r="D1603" s="12"/>
      <c r="E1603" s="12"/>
      <c r="F1603" s="12"/>
      <c r="G1603" s="12"/>
      <c r="H1603" s="12"/>
      <c r="I1603" s="12"/>
      <c r="J1603" s="12"/>
      <c r="K1603" s="12"/>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row>
    <row r="1604" spans="1:45">
      <c r="A1604" s="12"/>
      <c r="B1604" s="12"/>
      <c r="C1604" s="12"/>
      <c r="D1604" s="12"/>
      <c r="E1604" s="12"/>
      <c r="F1604" s="12"/>
      <c r="G1604" s="12"/>
      <c r="H1604" s="12"/>
      <c r="I1604" s="12"/>
      <c r="J1604" s="12"/>
      <c r="K1604" s="12"/>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1604" s="12"/>
      <c r="AN1604" s="12"/>
      <c r="AO1604" s="12"/>
      <c r="AP1604" s="12"/>
      <c r="AQ1604" s="12"/>
      <c r="AR1604" s="12"/>
      <c r="AS1604" s="12"/>
    </row>
    <row r="1605" spans="1:45">
      <c r="A1605" s="12"/>
      <c r="B1605" s="12"/>
      <c r="C1605" s="12"/>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row>
    <row r="1606" spans="1:45">
      <c r="A1606" s="12"/>
      <c r="B1606" s="12"/>
      <c r="C1606" s="12"/>
      <c r="D1606" s="12"/>
      <c r="E1606" s="12"/>
      <c r="F1606" s="12"/>
      <c r="G1606" s="12"/>
      <c r="H1606" s="12"/>
      <c r="I1606" s="12"/>
      <c r="J1606" s="12"/>
      <c r="K1606" s="12"/>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row>
    <row r="1607" spans="1:45">
      <c r="A1607" s="12"/>
      <c r="B1607" s="12"/>
      <c r="C1607" s="12"/>
      <c r="D1607" s="12"/>
      <c r="E1607" s="12"/>
      <c r="F1607" s="12"/>
      <c r="G1607" s="12"/>
      <c r="H1607" s="12"/>
      <c r="I1607" s="12"/>
      <c r="J1607" s="12"/>
      <c r="K1607" s="12"/>
      <c r="L1607" s="12"/>
      <c r="M1607" s="12"/>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1607" s="12"/>
      <c r="AN1607" s="12"/>
      <c r="AO1607" s="12"/>
      <c r="AP1607" s="12"/>
      <c r="AQ1607" s="12"/>
      <c r="AR1607" s="12"/>
      <c r="AS1607" s="12"/>
    </row>
    <row r="1608" spans="1:45">
      <c r="A1608" s="12"/>
      <c r="B1608" s="12"/>
      <c r="C1608" s="12"/>
      <c r="D1608" s="12"/>
      <c r="E1608" s="12"/>
      <c r="F1608" s="12"/>
      <c r="G1608" s="12"/>
      <c r="H1608" s="12"/>
      <c r="I1608" s="12"/>
      <c r="J1608" s="12"/>
      <c r="K1608" s="1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row>
    <row r="1609" spans="1:45">
      <c r="A1609" s="12"/>
      <c r="B1609" s="12"/>
      <c r="C1609" s="12"/>
      <c r="D1609" s="12"/>
      <c r="E1609" s="12"/>
      <c r="F1609" s="12"/>
      <c r="G1609" s="12"/>
      <c r="H1609" s="12"/>
      <c r="I1609" s="12"/>
      <c r="J1609" s="12"/>
      <c r="K1609" s="12"/>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1609" s="12"/>
      <c r="AN1609" s="12"/>
      <c r="AO1609" s="12"/>
      <c r="AP1609" s="12"/>
      <c r="AQ1609" s="12"/>
      <c r="AR1609" s="12"/>
      <c r="AS1609" s="12"/>
    </row>
    <row r="1610" spans="1:45">
      <c r="A1610" s="12"/>
      <c r="B1610" s="12"/>
      <c r="C1610" s="12"/>
      <c r="D1610" s="12"/>
      <c r="E1610" s="12"/>
      <c r="F1610" s="12"/>
      <c r="G1610" s="12"/>
      <c r="H1610" s="12"/>
      <c r="I1610" s="12"/>
      <c r="J1610" s="12"/>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row>
    <row r="1611" spans="1:45">
      <c r="A1611" s="12"/>
      <c r="B1611" s="12"/>
      <c r="C1611" s="12"/>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1611" s="12"/>
      <c r="AN1611" s="12"/>
      <c r="AO1611" s="12"/>
      <c r="AP1611" s="12"/>
      <c r="AQ1611" s="12"/>
      <c r="AR1611" s="12"/>
      <c r="AS1611" s="12"/>
    </row>
    <row r="1612" spans="1:45">
      <c r="A1612" s="12"/>
      <c r="B1612" s="12"/>
      <c r="C1612" s="12"/>
      <c r="D1612" s="12"/>
      <c r="E1612" s="12"/>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row>
    <row r="1613" spans="1:45">
      <c r="A1613" s="12"/>
      <c r="B1613" s="12"/>
      <c r="C1613" s="12"/>
      <c r="D1613" s="12"/>
      <c r="E1613" s="12"/>
      <c r="F1613" s="12"/>
      <c r="G1613" s="12"/>
      <c r="H1613" s="12"/>
      <c r="I1613" s="12"/>
      <c r="J1613" s="12"/>
      <c r="K1613" s="12"/>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row>
    <row r="1614" spans="1:45">
      <c r="A1614" s="12"/>
      <c r="B1614" s="12"/>
      <c r="C1614" s="12"/>
      <c r="D1614" s="12"/>
      <c r="E1614" s="12"/>
      <c r="F1614" s="12"/>
      <c r="G1614" s="12"/>
      <c r="H1614" s="12"/>
      <c r="I1614" s="12"/>
      <c r="J1614" s="12"/>
      <c r="K1614" s="12"/>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row>
    <row r="1615" spans="1:45">
      <c r="A1615" s="12"/>
      <c r="B1615" s="12"/>
      <c r="C1615" s="12"/>
      <c r="D1615" s="12"/>
      <c r="E1615" s="12"/>
      <c r="F1615" s="12"/>
      <c r="G1615" s="12"/>
      <c r="H1615" s="12"/>
      <c r="I1615" s="12"/>
      <c r="J1615" s="12"/>
      <c r="K1615" s="12"/>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row>
    <row r="1616" spans="1:45">
      <c r="A1616" s="12"/>
      <c r="B1616" s="12"/>
      <c r="C1616" s="12"/>
      <c r="D1616" s="12"/>
      <c r="E1616" s="12"/>
      <c r="F1616" s="12"/>
      <c r="G1616" s="12"/>
      <c r="H1616" s="12"/>
      <c r="I1616" s="12"/>
      <c r="J1616" s="12"/>
      <c r="K1616" s="12"/>
      <c r="L1616" s="12"/>
      <c r="M1616" s="12"/>
      <c r="N1616" s="12"/>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row>
    <row r="1617" spans="1:45">
      <c r="A1617" s="12"/>
      <c r="B1617" s="12"/>
      <c r="C1617" s="12"/>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row>
    <row r="1618" spans="1:45">
      <c r="A1618" s="12"/>
      <c r="B1618" s="12"/>
      <c r="C1618" s="12"/>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row>
    <row r="1619" spans="1:45">
      <c r="A1619" s="12"/>
      <c r="B1619" s="12"/>
      <c r="C1619" s="12"/>
      <c r="D1619" s="12"/>
      <c r="E1619" s="12"/>
      <c r="F1619" s="12"/>
      <c r="G1619" s="12"/>
      <c r="H1619" s="12"/>
      <c r="I1619" s="12"/>
      <c r="J1619" s="12"/>
      <c r="K1619" s="12"/>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1619" s="12"/>
      <c r="AN1619" s="12"/>
      <c r="AO1619" s="12"/>
      <c r="AP1619" s="12"/>
      <c r="AQ1619" s="12"/>
      <c r="AR1619" s="12"/>
      <c r="AS1619" s="12"/>
    </row>
    <row r="1620" spans="1:45">
      <c r="A1620" s="12"/>
      <c r="B1620" s="12"/>
      <c r="C1620" s="12"/>
      <c r="D1620" s="12"/>
      <c r="E1620" s="12"/>
      <c r="F1620" s="12"/>
      <c r="G1620" s="12"/>
      <c r="H1620" s="12"/>
      <c r="I1620" s="12"/>
      <c r="J1620" s="12"/>
      <c r="K1620" s="12"/>
      <c r="L1620" s="12"/>
      <c r="M1620" s="12"/>
      <c r="N1620" s="12"/>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row>
    <row r="1621" spans="1:45">
      <c r="A1621" s="12"/>
      <c r="B1621" s="12"/>
      <c r="C1621" s="12"/>
      <c r="D1621" s="12"/>
      <c r="E1621" s="12"/>
      <c r="F1621" s="12"/>
      <c r="G1621" s="12"/>
      <c r="H1621" s="12"/>
      <c r="I1621" s="12"/>
      <c r="J1621" s="12"/>
      <c r="K1621" s="12"/>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1621" s="12"/>
      <c r="AN1621" s="12"/>
      <c r="AO1621" s="12"/>
      <c r="AP1621" s="12"/>
      <c r="AQ1621" s="12"/>
      <c r="AR1621" s="12"/>
      <c r="AS1621" s="12"/>
    </row>
    <row r="1622" spans="1:45">
      <c r="A1622" s="12"/>
      <c r="B1622" s="12"/>
      <c r="C1622" s="12"/>
      <c r="D1622" s="12"/>
      <c r="E1622" s="12"/>
      <c r="F1622" s="12"/>
      <c r="G1622" s="12"/>
      <c r="H1622" s="12"/>
      <c r="I1622" s="12"/>
      <c r="J1622" s="12"/>
      <c r="K1622" s="12"/>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row>
    <row r="1623" spans="1:45">
      <c r="A1623" s="12"/>
      <c r="B1623" s="12"/>
      <c r="C1623" s="12"/>
      <c r="D1623" s="12"/>
      <c r="E1623" s="12"/>
      <c r="F1623" s="12"/>
      <c r="G1623" s="12"/>
      <c r="H1623" s="12"/>
      <c r="I1623" s="12"/>
      <c r="J1623" s="12"/>
      <c r="K1623" s="12"/>
      <c r="L1623" s="12"/>
      <c r="M1623" s="12"/>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1623" s="12"/>
      <c r="AN1623" s="12"/>
      <c r="AO1623" s="12"/>
      <c r="AP1623" s="12"/>
      <c r="AQ1623" s="12"/>
      <c r="AR1623" s="12"/>
      <c r="AS1623" s="12"/>
    </row>
    <row r="1624" spans="1:45">
      <c r="A1624" s="12"/>
      <c r="B1624" s="12"/>
      <c r="C1624" s="12"/>
      <c r="D1624" s="12"/>
      <c r="E1624" s="12"/>
      <c r="F1624" s="12"/>
      <c r="G1624" s="12"/>
      <c r="H1624" s="12"/>
      <c r="I1624" s="12"/>
      <c r="J1624" s="12"/>
      <c r="K1624" s="12"/>
      <c r="L1624" s="12"/>
      <c r="M1624" s="12"/>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1624" s="12"/>
      <c r="AN1624" s="12"/>
      <c r="AO1624" s="12"/>
      <c r="AP1624" s="12"/>
      <c r="AQ1624" s="12"/>
      <c r="AR1624" s="12"/>
      <c r="AS1624" s="12"/>
    </row>
    <row r="1625" spans="1:45">
      <c r="A1625" s="12"/>
      <c r="B1625" s="12"/>
      <c r="C1625" s="12"/>
      <c r="D1625" s="12"/>
      <c r="E1625" s="12"/>
      <c r="F1625" s="12"/>
      <c r="G1625" s="12"/>
      <c r="H1625" s="12"/>
      <c r="I1625" s="12"/>
      <c r="J1625" s="12"/>
      <c r="K1625" s="12"/>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row>
    <row r="1626" spans="1:45">
      <c r="A1626" s="12"/>
      <c r="B1626" s="12"/>
      <c r="C1626" s="12"/>
      <c r="D1626" s="12"/>
      <c r="E1626" s="12"/>
      <c r="F1626" s="12"/>
      <c r="G1626" s="12"/>
      <c r="H1626" s="12"/>
      <c r="I1626" s="12"/>
      <c r="J1626" s="12"/>
      <c r="K1626" s="12"/>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row>
    <row r="1627" spans="1:45">
      <c r="A1627" s="12"/>
      <c r="B1627" s="12"/>
      <c r="C1627" s="12"/>
      <c r="D1627" s="12"/>
      <c r="E1627" s="12"/>
      <c r="F1627" s="12"/>
      <c r="G1627" s="12"/>
      <c r="H1627" s="12"/>
      <c r="I1627" s="12"/>
      <c r="J1627" s="12"/>
      <c r="K1627" s="12"/>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1627" s="12"/>
      <c r="AN1627" s="12"/>
      <c r="AO1627" s="12"/>
      <c r="AP1627" s="12"/>
      <c r="AQ1627" s="12"/>
      <c r="AR1627" s="12"/>
      <c r="AS1627" s="12"/>
    </row>
    <row r="1628" spans="1:45">
      <c r="A1628" s="12"/>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row>
    <row r="1629" spans="1:45">
      <c r="A1629" s="12"/>
      <c r="B1629" s="12"/>
      <c r="C1629" s="12"/>
      <c r="D1629" s="12"/>
      <c r="E1629" s="12"/>
      <c r="F1629" s="12"/>
      <c r="G1629" s="12"/>
      <c r="H1629" s="12"/>
      <c r="I1629" s="12"/>
      <c r="J1629" s="12"/>
      <c r="K1629" s="12"/>
      <c r="L1629" s="12"/>
      <c r="M1629" s="12"/>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1629" s="12"/>
      <c r="AN1629" s="12"/>
      <c r="AO1629" s="12"/>
      <c r="AP1629" s="12"/>
      <c r="AQ1629" s="12"/>
      <c r="AR1629" s="12"/>
      <c r="AS1629" s="12"/>
    </row>
    <row r="1630" spans="1:45">
      <c r="A1630" s="12"/>
      <c r="B1630" s="12"/>
      <c r="C1630" s="12"/>
      <c r="D1630" s="12"/>
      <c r="E1630" s="12"/>
      <c r="F1630" s="12"/>
      <c r="G1630" s="12"/>
      <c r="H1630" s="12"/>
      <c r="I1630" s="12"/>
      <c r="J1630" s="12"/>
      <c r="K1630" s="12"/>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1630" s="12"/>
      <c r="AN1630" s="12"/>
      <c r="AO1630" s="12"/>
      <c r="AP1630" s="12"/>
      <c r="AQ1630" s="12"/>
      <c r="AR1630" s="12"/>
      <c r="AS1630" s="12"/>
    </row>
    <row r="1631" spans="1:45">
      <c r="A1631" s="12"/>
      <c r="B1631" s="12"/>
      <c r="C1631" s="12"/>
      <c r="D1631" s="12"/>
      <c r="E1631" s="12"/>
      <c r="F1631" s="12"/>
      <c r="G1631" s="12"/>
      <c r="H1631" s="12"/>
      <c r="I1631" s="12"/>
      <c r="J1631" s="12"/>
      <c r="K1631" s="12"/>
      <c r="L1631" s="12"/>
      <c r="M1631" s="12"/>
      <c r="N1631" s="12"/>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1631" s="12"/>
      <c r="AN1631" s="12"/>
      <c r="AO1631" s="12"/>
      <c r="AP1631" s="12"/>
      <c r="AQ1631" s="12"/>
      <c r="AR1631" s="12"/>
      <c r="AS1631" s="12"/>
    </row>
    <row r="1632" spans="1:45">
      <c r="A1632" s="12"/>
      <c r="B1632" s="12"/>
      <c r="C1632" s="12"/>
      <c r="D1632" s="12"/>
      <c r="E1632" s="12"/>
      <c r="F1632" s="12"/>
      <c r="G1632" s="12"/>
      <c r="H1632" s="12"/>
      <c r="I1632" s="12"/>
      <c r="J1632" s="12"/>
      <c r="K1632" s="12"/>
      <c r="L1632" s="12"/>
      <c r="M1632" s="12"/>
      <c r="N1632" s="12"/>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1632" s="12"/>
      <c r="AN1632" s="12"/>
      <c r="AO1632" s="12"/>
      <c r="AP1632" s="12"/>
      <c r="AQ1632" s="12"/>
      <c r="AR1632" s="12"/>
      <c r="AS1632" s="12"/>
    </row>
    <row r="1633" spans="1:45">
      <c r="A1633" s="12"/>
      <c r="B1633" s="12"/>
      <c r="C1633" s="12"/>
      <c r="D1633" s="12"/>
      <c r="E1633" s="12"/>
      <c r="F1633" s="12"/>
      <c r="G1633" s="12"/>
      <c r="H1633" s="12"/>
      <c r="I1633" s="12"/>
      <c r="J1633" s="12"/>
      <c r="K1633" s="12"/>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1633" s="12"/>
      <c r="AN1633" s="12"/>
      <c r="AO1633" s="12"/>
      <c r="AP1633" s="12"/>
      <c r="AQ1633" s="12"/>
      <c r="AR1633" s="12"/>
      <c r="AS1633" s="12"/>
    </row>
    <row r="1634" spans="1:45">
      <c r="A1634" s="12"/>
      <c r="B1634" s="12"/>
      <c r="C1634" s="12"/>
      <c r="D1634" s="12"/>
      <c r="E1634" s="12"/>
      <c r="F1634" s="12"/>
      <c r="G1634" s="12"/>
      <c r="H1634" s="12"/>
      <c r="I1634" s="12"/>
      <c r="J1634" s="12"/>
      <c r="K1634" s="12"/>
      <c r="L1634" s="12"/>
      <c r="M1634" s="12"/>
      <c r="N1634" s="12"/>
      <c r="O1634" s="12"/>
      <c r="P1634" s="12"/>
      <c r="Q1634" s="12"/>
      <c r="R1634" s="12"/>
      <c r="S1634" s="12"/>
      <c r="T1634" s="12"/>
      <c r="U1634" s="12"/>
      <c r="V1634" s="12"/>
      <c r="W1634" s="12"/>
      <c r="X1634" s="12"/>
      <c r="Y1634" s="12"/>
      <c r="Z1634" s="12"/>
      <c r="AA1634" s="12"/>
      <c r="AB1634" s="12"/>
      <c r="AC1634" s="12"/>
      <c r="AD1634" s="12"/>
      <c r="AE1634" s="12"/>
      <c r="AF1634" s="12"/>
      <c r="AG1634" s="12"/>
      <c r="AH1634" s="12"/>
      <c r="AI1634" s="12"/>
      <c r="AJ1634" s="12"/>
      <c r="AK1634" s="12"/>
      <c r="AL1634" s="12"/>
      <c r="AM1634" s="12"/>
      <c r="AN1634" s="12"/>
      <c r="AO1634" s="12"/>
      <c r="AP1634" s="12"/>
      <c r="AQ1634" s="12"/>
      <c r="AR1634" s="12"/>
      <c r="AS1634" s="12"/>
    </row>
    <row r="1635" spans="1:45">
      <c r="A1635" s="12"/>
      <c r="B1635" s="12"/>
      <c r="C1635" s="12"/>
      <c r="D1635" s="12"/>
      <c r="E1635" s="12"/>
      <c r="F1635" s="12"/>
      <c r="G1635" s="12"/>
      <c r="H1635" s="12"/>
      <c r="I1635" s="12"/>
      <c r="J1635" s="12"/>
      <c r="K1635" s="12"/>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row>
    <row r="1636" spans="1:45">
      <c r="A1636" s="12"/>
      <c r="B1636" s="12"/>
      <c r="C1636" s="12"/>
      <c r="D1636" s="12"/>
      <c r="E1636" s="12"/>
      <c r="F1636" s="12"/>
      <c r="G1636" s="12"/>
      <c r="H1636" s="12"/>
      <c r="I1636" s="12"/>
      <c r="J1636" s="12"/>
      <c r="K1636" s="12"/>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row>
    <row r="1637" spans="1:45">
      <c r="A1637" s="12"/>
      <c r="B1637" s="12"/>
      <c r="C1637" s="12"/>
      <c r="D1637" s="12"/>
      <c r="E1637" s="12"/>
      <c r="F1637" s="12"/>
      <c r="G1637" s="12"/>
      <c r="H1637" s="12"/>
      <c r="I1637" s="12"/>
      <c r="J1637" s="12"/>
      <c r="K1637" s="12"/>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row>
    <row r="1638" spans="1:45">
      <c r="A1638" s="12"/>
      <c r="B1638" s="12"/>
      <c r="C1638" s="12"/>
      <c r="D1638" s="12"/>
      <c r="E1638" s="12"/>
      <c r="F1638" s="12"/>
      <c r="G1638" s="12"/>
      <c r="H1638" s="12"/>
      <c r="I1638" s="12"/>
      <c r="J1638" s="12"/>
      <c r="K1638" s="12"/>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row>
    <row r="1639" spans="1:45">
      <c r="A1639" s="12"/>
      <c r="B1639" s="12"/>
      <c r="C1639" s="12"/>
      <c r="D1639" s="12"/>
      <c r="E1639" s="12"/>
      <c r="F1639" s="12"/>
      <c r="G1639" s="12"/>
      <c r="H1639" s="12"/>
      <c r="I1639" s="12"/>
      <c r="J1639" s="12"/>
      <c r="K1639" s="12"/>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1639" s="12"/>
      <c r="AN1639" s="12"/>
      <c r="AO1639" s="12"/>
      <c r="AP1639" s="12"/>
      <c r="AQ1639" s="12"/>
      <c r="AR1639" s="12"/>
      <c r="AS1639" s="12"/>
    </row>
    <row r="1640" spans="1:45">
      <c r="A1640" s="12"/>
      <c r="B1640" s="12"/>
      <c r="C1640" s="12"/>
      <c r="D1640" s="12"/>
      <c r="E1640" s="12"/>
      <c r="F1640" s="12"/>
      <c r="G1640" s="12"/>
      <c r="H1640" s="12"/>
      <c r="I1640" s="12"/>
      <c r="J1640" s="12"/>
      <c r="K1640" s="12"/>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1640" s="12"/>
      <c r="AN1640" s="12"/>
      <c r="AO1640" s="12"/>
      <c r="AP1640" s="12"/>
      <c r="AQ1640" s="12"/>
      <c r="AR1640" s="12"/>
      <c r="AS1640" s="12"/>
    </row>
    <row r="1641" spans="1:45">
      <c r="A1641" s="12"/>
      <c r="B1641" s="12"/>
      <c r="C1641" s="12"/>
      <c r="D1641" s="12"/>
      <c r="E1641" s="12"/>
      <c r="F1641" s="12"/>
      <c r="G1641" s="12"/>
      <c r="H1641" s="12"/>
      <c r="I1641" s="12"/>
      <c r="J1641" s="12"/>
      <c r="K1641" s="12"/>
      <c r="L1641" s="12"/>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row>
    <row r="1642" spans="1:45">
      <c r="A1642" s="12"/>
      <c r="B1642" s="12"/>
      <c r="C1642" s="12"/>
      <c r="D1642" s="12"/>
      <c r="E1642" s="12"/>
      <c r="F1642" s="12"/>
      <c r="G1642" s="12"/>
      <c r="H1642" s="12"/>
      <c r="I1642" s="12"/>
      <c r="J1642" s="12"/>
      <c r="K1642" s="12"/>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1642" s="12"/>
      <c r="AN1642" s="12"/>
      <c r="AO1642" s="12"/>
      <c r="AP1642" s="12"/>
      <c r="AQ1642" s="12"/>
      <c r="AR1642" s="12"/>
      <c r="AS1642" s="12"/>
    </row>
    <row r="1643" spans="1:45">
      <c r="A1643" s="12"/>
      <c r="B1643" s="12"/>
      <c r="C1643" s="12"/>
      <c r="D1643" s="12"/>
      <c r="E1643" s="12"/>
      <c r="F1643" s="12"/>
      <c r="G1643" s="12"/>
      <c r="H1643" s="12"/>
      <c r="I1643" s="12"/>
      <c r="J1643" s="12"/>
      <c r="K1643" s="12"/>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1643" s="12"/>
      <c r="AN1643" s="12"/>
      <c r="AO1643" s="12"/>
      <c r="AP1643" s="12"/>
      <c r="AQ1643" s="12"/>
      <c r="AR1643" s="12"/>
      <c r="AS1643" s="12"/>
    </row>
    <row r="1644" spans="1:45">
      <c r="A1644" s="12"/>
      <c r="B1644" s="12"/>
      <c r="C1644" s="12"/>
      <c r="D1644" s="12"/>
      <c r="E1644" s="12"/>
      <c r="F1644" s="12"/>
      <c r="G1644" s="12"/>
      <c r="H1644" s="12"/>
      <c r="I1644" s="12"/>
      <c r="J1644" s="12"/>
      <c r="K1644" s="12"/>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1644" s="12"/>
      <c r="AN1644" s="12"/>
      <c r="AO1644" s="12"/>
      <c r="AP1644" s="12"/>
      <c r="AQ1644" s="12"/>
      <c r="AR1644" s="12"/>
      <c r="AS1644" s="12"/>
    </row>
    <row r="1645" spans="1:45">
      <c r="A1645" s="12"/>
      <c r="B1645" s="12"/>
      <c r="C1645" s="12"/>
      <c r="D1645" s="12"/>
      <c r="E1645" s="12"/>
      <c r="F1645" s="12"/>
      <c r="G1645" s="12"/>
      <c r="H1645" s="12"/>
      <c r="I1645" s="12"/>
      <c r="J1645" s="12"/>
      <c r="K1645" s="1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row>
    <row r="1646" spans="1:45">
      <c r="A1646" s="12"/>
      <c r="B1646" s="12"/>
      <c r="C1646" s="12"/>
      <c r="D1646" s="12"/>
      <c r="E1646" s="12"/>
      <c r="F1646" s="12"/>
      <c r="G1646" s="12"/>
      <c r="H1646" s="12"/>
      <c r="I1646" s="12"/>
      <c r="J1646" s="12"/>
      <c r="K1646" s="12"/>
      <c r="L1646" s="12"/>
      <c r="M1646" s="12"/>
      <c r="N1646" s="12"/>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1646" s="12"/>
      <c r="AN1646" s="12"/>
      <c r="AO1646" s="12"/>
      <c r="AP1646" s="12"/>
      <c r="AQ1646" s="12"/>
      <c r="AR1646" s="12"/>
      <c r="AS1646" s="12"/>
    </row>
    <row r="1647" spans="1:45">
      <c r="A1647" s="12"/>
      <c r="B1647" s="12"/>
      <c r="C1647" s="12"/>
      <c r="D1647" s="12"/>
      <c r="E1647" s="12"/>
      <c r="F1647" s="12"/>
      <c r="G1647" s="12"/>
      <c r="H1647" s="12"/>
      <c r="I1647" s="12"/>
      <c r="J1647" s="12"/>
      <c r="K1647" s="12"/>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row>
    <row r="1648" spans="1:45">
      <c r="A1648" s="12"/>
      <c r="B1648" s="12"/>
      <c r="C1648" s="12"/>
      <c r="D1648" s="12"/>
      <c r="E1648" s="12"/>
      <c r="F1648" s="12"/>
      <c r="G1648" s="12"/>
      <c r="H1648" s="12"/>
      <c r="I1648" s="12"/>
      <c r="J1648" s="12"/>
      <c r="K1648" s="12"/>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1648" s="12"/>
      <c r="AN1648" s="12"/>
      <c r="AO1648" s="12"/>
      <c r="AP1648" s="12"/>
      <c r="AQ1648" s="12"/>
      <c r="AR1648" s="12"/>
      <c r="AS1648" s="12"/>
    </row>
    <row r="1649" spans="1:45">
      <c r="A1649" s="12"/>
      <c r="B1649" s="12"/>
      <c r="C1649" s="12"/>
      <c r="D1649" s="12"/>
      <c r="E1649" s="12"/>
      <c r="F1649" s="12"/>
      <c r="G1649" s="12"/>
      <c r="H1649" s="12"/>
      <c r="I1649" s="12"/>
      <c r="J1649" s="12"/>
      <c r="K1649" s="12"/>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row>
    <row r="1650" spans="1:45">
      <c r="A1650" s="12"/>
      <c r="B1650" s="12"/>
      <c r="C1650" s="12"/>
      <c r="D1650" s="12"/>
      <c r="E1650" s="12"/>
      <c r="F1650" s="12"/>
      <c r="G1650" s="12"/>
      <c r="H1650" s="12"/>
      <c r="I1650" s="12"/>
      <c r="J1650" s="12"/>
      <c r="K1650" s="12"/>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row>
    <row r="1651" spans="1:45">
      <c r="A1651" s="12"/>
      <c r="B1651" s="12"/>
      <c r="C1651" s="12"/>
      <c r="D1651" s="12"/>
      <c r="E1651" s="12"/>
      <c r="F1651" s="12"/>
      <c r="G1651" s="12"/>
      <c r="H1651" s="12"/>
      <c r="I1651" s="12"/>
      <c r="J1651" s="12"/>
      <c r="K1651" s="12"/>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1651" s="12"/>
      <c r="AN1651" s="12"/>
      <c r="AO1651" s="12"/>
      <c r="AP1651" s="12"/>
      <c r="AQ1651" s="12"/>
      <c r="AR1651" s="12"/>
      <c r="AS1651" s="12"/>
    </row>
    <row r="1652" spans="1:45">
      <c r="A1652" s="12"/>
      <c r="B1652" s="12"/>
      <c r="C1652" s="12"/>
      <c r="D1652" s="12"/>
      <c r="E1652" s="12"/>
      <c r="F1652" s="12"/>
      <c r="G1652" s="12"/>
      <c r="H1652" s="12"/>
      <c r="I1652" s="12"/>
      <c r="J1652" s="12"/>
      <c r="K1652" s="12"/>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1652" s="12"/>
      <c r="AN1652" s="12"/>
      <c r="AO1652" s="12"/>
      <c r="AP1652" s="12"/>
      <c r="AQ1652" s="12"/>
      <c r="AR1652" s="12"/>
      <c r="AS1652" s="12"/>
    </row>
    <row r="1653" spans="1:45">
      <c r="A1653" s="12"/>
      <c r="B1653" s="12"/>
      <c r="C1653" s="12"/>
      <c r="D1653" s="12"/>
      <c r="E1653" s="12"/>
      <c r="F1653" s="12"/>
      <c r="G1653" s="12"/>
      <c r="H1653" s="12"/>
      <c r="I1653" s="12"/>
      <c r="J1653" s="12"/>
      <c r="K1653" s="12"/>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1653" s="12"/>
      <c r="AN1653" s="12"/>
      <c r="AO1653" s="12"/>
      <c r="AP1653" s="12"/>
      <c r="AQ1653" s="12"/>
      <c r="AR1653" s="12"/>
      <c r="AS1653" s="12"/>
    </row>
    <row r="1654" spans="1:45">
      <c r="A1654" s="12"/>
      <c r="B1654" s="12"/>
      <c r="C1654" s="12"/>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row>
    <row r="1655" spans="1:45">
      <c r="A1655" s="12"/>
      <c r="B1655" s="12"/>
      <c r="C1655" s="12"/>
      <c r="D1655" s="12"/>
      <c r="E1655" s="12"/>
      <c r="F1655" s="12"/>
      <c r="G1655" s="12"/>
      <c r="H1655" s="12"/>
      <c r="I1655" s="12"/>
      <c r="J1655" s="12"/>
      <c r="K1655" s="12"/>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1655" s="12"/>
      <c r="AN1655" s="12"/>
      <c r="AO1655" s="12"/>
      <c r="AP1655" s="12"/>
      <c r="AQ1655" s="12"/>
      <c r="AR1655" s="12"/>
      <c r="AS1655" s="12"/>
    </row>
    <row r="1656" spans="1:45">
      <c r="A1656" s="12"/>
      <c r="B1656" s="12"/>
      <c r="C1656" s="12"/>
      <c r="D1656" s="12"/>
      <c r="E1656" s="12"/>
      <c r="F1656" s="12"/>
      <c r="G1656" s="12"/>
      <c r="H1656" s="12"/>
      <c r="I1656" s="12"/>
      <c r="J1656" s="12"/>
      <c r="K1656" s="12"/>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row>
    <row r="1657" spans="1:45">
      <c r="A1657" s="12"/>
      <c r="B1657" s="12"/>
      <c r="C1657" s="12"/>
      <c r="D1657" s="12"/>
      <c r="E1657" s="12"/>
      <c r="F1657" s="12"/>
      <c r="G1657" s="12"/>
      <c r="H1657" s="12"/>
      <c r="I1657" s="12"/>
      <c r="J1657" s="12"/>
      <c r="K1657" s="12"/>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1657" s="12"/>
      <c r="AN1657" s="12"/>
      <c r="AO1657" s="12"/>
      <c r="AP1657" s="12"/>
      <c r="AQ1657" s="12"/>
      <c r="AR1657" s="12"/>
      <c r="AS1657" s="12"/>
    </row>
    <row r="1658" spans="1:45">
      <c r="A1658" s="12"/>
      <c r="B1658" s="12"/>
      <c r="C1658" s="12"/>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1658" s="12"/>
      <c r="AN1658" s="12"/>
      <c r="AO1658" s="12"/>
      <c r="AP1658" s="12"/>
      <c r="AQ1658" s="12"/>
      <c r="AR1658" s="12"/>
      <c r="AS1658" s="12"/>
    </row>
    <row r="1659" spans="1:45">
      <c r="A1659" s="12"/>
      <c r="B1659" s="12"/>
      <c r="C1659" s="12"/>
      <c r="D1659" s="12"/>
      <c r="E1659" s="12"/>
      <c r="F1659" s="12"/>
      <c r="G1659" s="12"/>
      <c r="H1659" s="12"/>
      <c r="I1659" s="12"/>
      <c r="J1659" s="12"/>
      <c r="K1659" s="12"/>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row>
    <row r="1660" spans="1:45">
      <c r="A1660" s="12"/>
      <c r="B1660" s="12"/>
      <c r="C1660" s="12"/>
      <c r="D1660" s="12"/>
      <c r="E1660" s="12"/>
      <c r="F1660" s="12"/>
      <c r="G1660" s="12"/>
      <c r="H1660" s="12"/>
      <c r="I1660" s="12"/>
      <c r="J1660" s="12"/>
      <c r="K1660" s="12"/>
      <c r="L1660" s="12"/>
      <c r="M1660" s="12"/>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row>
    <row r="1661" spans="1:45">
      <c r="A1661" s="12"/>
      <c r="B1661" s="12"/>
      <c r="C1661" s="12"/>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row>
    <row r="1662" spans="1:45">
      <c r="A1662" s="12"/>
      <c r="B1662" s="12"/>
      <c r="C1662" s="12"/>
      <c r="D1662" s="12"/>
      <c r="E1662" s="12"/>
      <c r="F1662" s="12"/>
      <c r="G1662" s="12"/>
      <c r="H1662" s="12"/>
      <c r="I1662" s="12"/>
      <c r="J1662" s="12"/>
      <c r="K1662" s="12"/>
      <c r="L1662" s="12"/>
      <c r="M1662" s="12"/>
      <c r="N1662" s="12"/>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row>
    <row r="1663" spans="1:45">
      <c r="A1663" s="12"/>
      <c r="B1663" s="12"/>
      <c r="C1663" s="12"/>
      <c r="D1663" s="12"/>
      <c r="E1663" s="12"/>
      <c r="F1663" s="12"/>
      <c r="G1663" s="12"/>
      <c r="H1663" s="12"/>
      <c r="I1663" s="12"/>
      <c r="J1663" s="12"/>
      <c r="K1663" s="12"/>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row>
    <row r="1664" spans="1:45">
      <c r="A1664" s="12"/>
      <c r="B1664" s="12"/>
      <c r="C1664" s="12"/>
      <c r="D1664" s="12"/>
      <c r="E1664" s="12"/>
      <c r="F1664" s="12"/>
      <c r="G1664" s="12"/>
      <c r="H1664" s="12"/>
      <c r="I1664" s="12"/>
      <c r="J1664" s="12"/>
      <c r="K1664" s="12"/>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1664" s="12"/>
      <c r="AN1664" s="12"/>
      <c r="AO1664" s="12"/>
      <c r="AP1664" s="12"/>
      <c r="AQ1664" s="12"/>
      <c r="AR1664" s="12"/>
      <c r="AS1664" s="12"/>
    </row>
    <row r="1665" spans="1:45">
      <c r="A1665" s="12"/>
      <c r="B1665" s="12"/>
      <c r="C1665" s="12"/>
      <c r="D1665" s="12"/>
      <c r="E1665" s="12"/>
      <c r="F1665" s="12"/>
      <c r="G1665" s="12"/>
      <c r="H1665" s="12"/>
      <c r="I1665" s="12"/>
      <c r="J1665" s="12"/>
      <c r="K1665" s="12"/>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row>
    <row r="1666" spans="1:45">
      <c r="A1666" s="12"/>
      <c r="B1666" s="12"/>
      <c r="C1666" s="12"/>
      <c r="D1666" s="12"/>
      <c r="E1666" s="12"/>
      <c r="F1666" s="12"/>
      <c r="G1666" s="12"/>
      <c r="H1666" s="12"/>
      <c r="I1666" s="12"/>
      <c r="J1666" s="12"/>
      <c r="K1666" s="12"/>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1666" s="12"/>
      <c r="AN1666" s="12"/>
      <c r="AO1666" s="12"/>
      <c r="AP1666" s="12"/>
      <c r="AQ1666" s="12"/>
      <c r="AR1666" s="12"/>
      <c r="AS1666" s="12"/>
    </row>
    <row r="1667" spans="1:45">
      <c r="A1667" s="12"/>
      <c r="B1667" s="12"/>
      <c r="C1667" s="12"/>
      <c r="D1667" s="12"/>
      <c r="E1667" s="12"/>
      <c r="F1667" s="12"/>
      <c r="G1667" s="12"/>
      <c r="H1667" s="12"/>
      <c r="I1667" s="12"/>
      <c r="J1667" s="12"/>
      <c r="K1667" s="12"/>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row>
    <row r="1668" spans="1:45">
      <c r="A1668" s="12"/>
      <c r="B1668" s="12"/>
      <c r="C1668" s="12"/>
      <c r="D1668" s="12"/>
      <c r="E1668" s="12"/>
      <c r="F1668" s="12"/>
      <c r="G1668" s="12"/>
      <c r="H1668" s="12"/>
      <c r="I1668" s="12"/>
      <c r="J1668" s="12"/>
      <c r="K1668" s="12"/>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row>
    <row r="1669" spans="1:45">
      <c r="A1669" s="12"/>
      <c r="B1669" s="12"/>
      <c r="C1669" s="12"/>
      <c r="D1669" s="12"/>
      <c r="E1669" s="12"/>
      <c r="F1669" s="12"/>
      <c r="G1669" s="12"/>
      <c r="H1669" s="12"/>
      <c r="I1669" s="12"/>
      <c r="J1669" s="12"/>
      <c r="K1669" s="12"/>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row>
    <row r="1670" spans="1:45">
      <c r="A1670" s="12"/>
      <c r="B1670" s="12"/>
      <c r="C1670" s="12"/>
      <c r="D1670" s="12"/>
      <c r="E1670" s="12"/>
      <c r="F1670" s="12"/>
      <c r="G1670" s="12"/>
      <c r="H1670" s="12"/>
      <c r="I1670" s="12"/>
      <c r="J1670" s="12"/>
      <c r="K1670" s="12"/>
      <c r="L1670" s="12"/>
      <c r="M1670" s="12"/>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1670" s="12"/>
      <c r="AN1670" s="12"/>
      <c r="AO1670" s="12"/>
      <c r="AP1670" s="12"/>
      <c r="AQ1670" s="12"/>
      <c r="AR1670" s="12"/>
      <c r="AS1670" s="12"/>
    </row>
    <row r="1671" spans="1:45">
      <c r="A1671" s="12"/>
      <c r="B1671" s="12"/>
      <c r="C1671" s="12"/>
      <c r="D1671" s="12"/>
      <c r="E1671" s="12"/>
      <c r="F1671" s="12"/>
      <c r="G1671" s="12"/>
      <c r="H1671" s="12"/>
      <c r="I1671" s="12"/>
      <c r="J1671" s="12"/>
      <c r="K1671" s="1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row>
    <row r="1672" spans="1:45">
      <c r="A1672" s="12"/>
      <c r="B1672" s="12"/>
      <c r="C1672" s="12"/>
      <c r="D1672" s="12"/>
      <c r="E1672" s="12"/>
      <c r="F1672" s="12"/>
      <c r="G1672" s="12"/>
      <c r="H1672" s="12"/>
      <c r="I1672" s="12"/>
      <c r="J1672" s="12"/>
      <c r="K1672" s="12"/>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row>
    <row r="1673" spans="1:45">
      <c r="A1673" s="12"/>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row>
    <row r="1674" spans="1:45">
      <c r="A1674" s="12"/>
      <c r="B1674" s="12"/>
      <c r="C1674" s="12"/>
      <c r="D1674" s="12"/>
      <c r="E1674" s="12"/>
      <c r="F1674" s="12"/>
      <c r="G1674" s="12"/>
      <c r="H1674" s="12"/>
      <c r="I1674" s="12"/>
      <c r="J1674" s="12"/>
      <c r="K1674" s="12"/>
      <c r="L1674" s="12"/>
      <c r="M1674" s="12"/>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row>
    <row r="1675" spans="1:45">
      <c r="A1675" s="12"/>
      <c r="B1675" s="12"/>
      <c r="C1675" s="12"/>
      <c r="D1675" s="12"/>
      <c r="E1675" s="12"/>
      <c r="F1675" s="12"/>
      <c r="G1675" s="12"/>
      <c r="H1675" s="12"/>
      <c r="I1675" s="12"/>
      <c r="J1675" s="12"/>
      <c r="K1675" s="1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row>
    <row r="1676" spans="1:45">
      <c r="A1676" s="12"/>
      <c r="B1676" s="12"/>
      <c r="C1676" s="12"/>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row>
    <row r="1677" spans="1:45">
      <c r="A1677" s="12"/>
      <c r="B1677" s="12"/>
      <c r="C1677" s="12"/>
      <c r="D1677" s="12"/>
      <c r="E1677" s="12"/>
      <c r="F1677" s="12"/>
      <c r="G1677" s="12"/>
      <c r="H1677" s="12"/>
      <c r="I1677" s="12"/>
      <c r="J1677" s="12"/>
      <c r="K1677" s="12"/>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row>
    <row r="1678" spans="1:45">
      <c r="A1678" s="12"/>
      <c r="B1678" s="12"/>
      <c r="C1678" s="12"/>
      <c r="D1678" s="12"/>
      <c r="E1678" s="12"/>
      <c r="F1678" s="12"/>
      <c r="G1678" s="12"/>
      <c r="H1678" s="12"/>
      <c r="I1678" s="12"/>
      <c r="J1678" s="12"/>
      <c r="K1678" s="12"/>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row>
    <row r="1679" spans="1:45">
      <c r="A1679" s="12"/>
      <c r="B1679" s="12"/>
      <c r="C1679" s="12"/>
      <c r="D1679" s="12"/>
      <c r="E1679" s="12"/>
      <c r="F1679" s="12"/>
      <c r="G1679" s="12"/>
      <c r="H1679" s="12"/>
      <c r="I1679" s="12"/>
      <c r="J1679" s="12"/>
      <c r="K1679" s="12"/>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row>
    <row r="1680" spans="1:45">
      <c r="A1680" s="12"/>
      <c r="B1680" s="12"/>
      <c r="C1680" s="12"/>
      <c r="D1680" s="12"/>
      <c r="E1680" s="12"/>
      <c r="F1680" s="12"/>
      <c r="G1680" s="12"/>
      <c r="H1680" s="12"/>
      <c r="I1680" s="12"/>
      <c r="J1680" s="12"/>
      <c r="K1680" s="12"/>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row>
    <row r="1681" spans="1:45">
      <c r="A1681" s="12"/>
      <c r="B1681" s="12"/>
      <c r="C1681" s="12"/>
      <c r="D1681" s="12"/>
      <c r="E1681" s="12"/>
      <c r="F1681" s="12"/>
      <c r="G1681" s="12"/>
      <c r="H1681" s="12"/>
      <c r="I1681" s="12"/>
      <c r="J1681" s="12"/>
      <c r="K1681" s="12"/>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row>
    <row r="1682" spans="1:45">
      <c r="A1682" s="12"/>
      <c r="B1682" s="12"/>
      <c r="C1682" s="12"/>
      <c r="D1682" s="12"/>
      <c r="E1682" s="12"/>
      <c r="F1682" s="12"/>
      <c r="G1682" s="12"/>
      <c r="H1682" s="12"/>
      <c r="I1682" s="12"/>
      <c r="J1682" s="12"/>
      <c r="K1682" s="12"/>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row>
    <row r="1683" spans="1:45">
      <c r="A1683" s="12"/>
      <c r="B1683" s="12"/>
      <c r="C1683" s="12"/>
      <c r="D1683" s="12"/>
      <c r="E1683" s="12"/>
      <c r="F1683" s="12"/>
      <c r="G1683" s="12"/>
      <c r="H1683" s="12"/>
      <c r="I1683" s="12"/>
      <c r="J1683" s="12"/>
      <c r="K1683" s="12"/>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row>
    <row r="1684" spans="1:45">
      <c r="A1684" s="12"/>
      <c r="B1684" s="12"/>
      <c r="C1684" s="12"/>
      <c r="D1684" s="12"/>
      <c r="E1684" s="12"/>
      <c r="F1684" s="12"/>
      <c r="G1684" s="12"/>
      <c r="H1684" s="12"/>
      <c r="I1684" s="12"/>
      <c r="J1684" s="12"/>
      <c r="K1684" s="12"/>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row>
    <row r="1685" spans="1:45">
      <c r="A1685" s="12"/>
      <c r="B1685" s="12"/>
      <c r="C1685" s="12"/>
      <c r="D1685" s="12"/>
      <c r="E1685" s="12"/>
      <c r="F1685" s="12"/>
      <c r="G1685" s="12"/>
      <c r="H1685" s="12"/>
      <c r="I1685" s="12"/>
      <c r="J1685" s="12"/>
      <c r="K1685" s="12"/>
      <c r="L1685" s="12"/>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row>
    <row r="1686" spans="1:45">
      <c r="A1686" s="12"/>
      <c r="B1686" s="12"/>
      <c r="C1686" s="12"/>
      <c r="D1686" s="12"/>
      <c r="E1686" s="12"/>
      <c r="F1686" s="12"/>
      <c r="G1686" s="12"/>
      <c r="H1686" s="12"/>
      <c r="I1686" s="12"/>
      <c r="J1686" s="12"/>
      <c r="K1686" s="12"/>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row>
    <row r="1687" spans="1:45">
      <c r="A1687" s="12"/>
      <c r="B1687" s="12"/>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row>
    <row r="1688" spans="1:45">
      <c r="A1688" s="12"/>
      <c r="B1688" s="12"/>
      <c r="C1688" s="12"/>
      <c r="D1688" s="12"/>
      <c r="E1688" s="12"/>
      <c r="F1688" s="12"/>
      <c r="G1688" s="12"/>
      <c r="H1688" s="12"/>
      <c r="I1688" s="12"/>
      <c r="J1688" s="12"/>
      <c r="K1688" s="12"/>
      <c r="L1688" s="12"/>
      <c r="M1688" s="12"/>
      <c r="N1688" s="12"/>
      <c r="O1688" s="12"/>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row>
    <row r="1689" spans="1:45">
      <c r="A1689" s="12"/>
      <c r="B1689" s="12"/>
      <c r="C1689" s="12"/>
      <c r="D1689" s="12"/>
      <c r="E1689" s="12"/>
      <c r="F1689" s="12"/>
      <c r="G1689" s="12"/>
      <c r="H1689" s="12"/>
      <c r="I1689" s="12"/>
      <c r="J1689" s="12"/>
      <c r="K1689" s="12"/>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row>
    <row r="1690" spans="1:45">
      <c r="A1690" s="12"/>
      <c r="B1690" s="12"/>
      <c r="C1690" s="12"/>
      <c r="D1690" s="12"/>
      <c r="E1690" s="1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row>
    <row r="1691" spans="1:45">
      <c r="A1691" s="12"/>
      <c r="B1691" s="12"/>
      <c r="C1691" s="12"/>
      <c r="D1691" s="12"/>
      <c r="E1691" s="12"/>
      <c r="F1691" s="12"/>
      <c r="G1691" s="12"/>
      <c r="H1691" s="12"/>
      <c r="I1691" s="12"/>
      <c r="J1691" s="12"/>
      <c r="K1691" s="1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row>
    <row r="1692" spans="1:45">
      <c r="A1692" s="12"/>
      <c r="B1692" s="12"/>
      <c r="C1692" s="12"/>
      <c r="D1692" s="12"/>
      <c r="E1692" s="12"/>
      <c r="F1692" s="12"/>
      <c r="G1692" s="12"/>
      <c r="H1692" s="12"/>
      <c r="I1692" s="12"/>
      <c r="J1692" s="12"/>
      <c r="K1692" s="12"/>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row>
    <row r="1693" spans="1:45">
      <c r="A1693" s="12"/>
      <c r="B1693" s="12"/>
      <c r="C1693" s="12"/>
      <c r="D1693" s="12"/>
      <c r="E1693" s="12"/>
      <c r="F1693" s="12"/>
      <c r="G1693" s="12"/>
      <c r="H1693" s="12"/>
      <c r="I1693" s="12"/>
      <c r="J1693" s="12"/>
      <c r="K1693" s="1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row>
    <row r="1694" spans="1:45">
      <c r="A1694" s="12"/>
      <c r="B1694" s="12"/>
      <c r="C1694" s="12"/>
      <c r="D1694" s="12"/>
      <c r="E1694" s="12"/>
      <c r="F1694" s="12"/>
      <c r="G1694" s="12"/>
      <c r="H1694" s="12"/>
      <c r="I1694" s="12"/>
      <c r="J1694" s="12"/>
      <c r="K1694" s="12"/>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row>
    <row r="1695" spans="1:45">
      <c r="A1695" s="12"/>
      <c r="B1695" s="12"/>
      <c r="C1695" s="12"/>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row>
    <row r="1696" spans="1:45">
      <c r="A1696" s="12"/>
      <c r="B1696" s="12"/>
      <c r="C1696" s="12"/>
      <c r="D1696" s="12"/>
      <c r="E1696" s="12"/>
      <c r="F1696" s="12"/>
      <c r="G1696" s="12"/>
      <c r="H1696" s="12"/>
      <c r="I1696" s="12"/>
      <c r="J1696" s="12"/>
      <c r="K1696" s="12"/>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row>
    <row r="1697" spans="1:45">
      <c r="A1697" s="12"/>
      <c r="B1697" s="12"/>
      <c r="C1697" s="12"/>
      <c r="D1697" s="12"/>
      <c r="E1697" s="12"/>
      <c r="F1697" s="12"/>
      <c r="G1697" s="12"/>
      <c r="H1697" s="12"/>
      <c r="I1697" s="12"/>
      <c r="J1697" s="12"/>
      <c r="K1697" s="12"/>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row>
    <row r="1698" spans="1:45">
      <c r="A1698" s="12"/>
      <c r="B1698" s="12"/>
      <c r="C1698" s="12"/>
      <c r="D1698" s="12"/>
      <c r="E1698" s="12"/>
      <c r="F1698" s="12"/>
      <c r="G1698" s="12"/>
      <c r="H1698" s="12"/>
      <c r="I1698" s="12"/>
      <c r="J1698" s="12"/>
      <c r="K1698" s="12"/>
      <c r="L1698" s="12"/>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row>
    <row r="1699" spans="1:45">
      <c r="A1699" s="12"/>
      <c r="B1699" s="12"/>
      <c r="C1699" s="12"/>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row>
    <row r="1700" spans="1:45">
      <c r="A1700" s="12"/>
      <c r="B1700" s="12"/>
      <c r="C1700" s="12"/>
      <c r="D1700" s="12"/>
      <c r="E1700" s="12"/>
      <c r="F1700" s="12"/>
      <c r="G1700" s="12"/>
      <c r="H1700" s="12"/>
      <c r="I1700" s="12"/>
      <c r="J1700" s="12"/>
      <c r="K1700" s="12"/>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row>
    <row r="1701" spans="1:45">
      <c r="A1701" s="12"/>
      <c r="B1701" s="12"/>
      <c r="C1701" s="12"/>
      <c r="D1701" s="12"/>
      <c r="E1701" s="12"/>
      <c r="F1701" s="12"/>
      <c r="G1701" s="12"/>
      <c r="H1701" s="12"/>
      <c r="I1701" s="12"/>
      <c r="J1701" s="12"/>
      <c r="K1701" s="12"/>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row>
    <row r="1702" spans="1:45">
      <c r="A1702" s="12"/>
      <c r="B1702" s="12"/>
      <c r="C1702" s="12"/>
      <c r="D1702" s="12"/>
      <c r="E1702" s="12"/>
      <c r="F1702" s="12"/>
      <c r="G1702" s="12"/>
      <c r="H1702" s="12"/>
      <c r="I1702" s="12"/>
      <c r="J1702" s="12"/>
      <c r="K1702" s="1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row>
    <row r="1703" spans="1:45">
      <c r="A1703" s="12"/>
      <c r="B1703" s="12"/>
      <c r="C1703" s="12"/>
      <c r="D1703" s="12"/>
      <c r="E1703" s="12"/>
      <c r="F1703" s="12"/>
      <c r="G1703" s="12"/>
      <c r="H1703" s="12"/>
      <c r="I1703" s="12"/>
      <c r="J1703" s="12"/>
      <c r="K1703" s="1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row>
    <row r="1704" spans="1:45">
      <c r="A1704" s="12"/>
      <c r="B1704" s="12"/>
      <c r="C1704" s="12"/>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row>
    <row r="1705" spans="1:45">
      <c r="A1705" s="12"/>
      <c r="B1705" s="12"/>
      <c r="C1705" s="12"/>
      <c r="D1705" s="12"/>
      <c r="E1705" s="12"/>
      <c r="F1705" s="12"/>
      <c r="G1705" s="12"/>
      <c r="H1705" s="12"/>
      <c r="I1705" s="12"/>
      <c r="J1705" s="12"/>
      <c r="K1705" s="12"/>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row>
    <row r="1706" spans="1:45">
      <c r="A1706" s="12"/>
      <c r="B1706" s="12"/>
      <c r="C1706" s="12"/>
      <c r="D1706" s="12"/>
      <c r="E1706" s="12"/>
      <c r="F1706" s="12"/>
      <c r="G1706" s="12"/>
      <c r="H1706" s="12"/>
      <c r="I1706" s="12"/>
      <c r="J1706" s="12"/>
      <c r="K1706" s="12"/>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row>
    <row r="1707" spans="1:45">
      <c r="A1707" s="12"/>
      <c r="B1707" s="12"/>
      <c r="C1707" s="12"/>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12"/>
      <c r="AL1707" s="12"/>
      <c r="AM1707" s="12"/>
      <c r="AN1707" s="12"/>
      <c r="AO1707" s="12"/>
      <c r="AP1707" s="12"/>
      <c r="AQ1707" s="12"/>
      <c r="AR1707" s="12"/>
      <c r="AS1707" s="12"/>
    </row>
    <row r="1708" spans="1:45">
      <c r="A1708" s="12"/>
      <c r="B1708" s="12"/>
      <c r="C1708" s="12"/>
      <c r="D1708" s="12"/>
      <c r="E1708" s="12"/>
      <c r="F1708" s="12"/>
      <c r="G1708" s="12"/>
      <c r="H1708" s="12"/>
      <c r="I1708" s="12"/>
      <c r="J1708" s="12"/>
      <c r="K1708" s="12"/>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row>
    <row r="1709" spans="1:45">
      <c r="A1709" s="12"/>
      <c r="B1709" s="12"/>
      <c r="C1709" s="12"/>
      <c r="D1709" s="12"/>
      <c r="E1709" s="12"/>
      <c r="F1709" s="12"/>
      <c r="G1709" s="12"/>
      <c r="H1709" s="12"/>
      <c r="I1709" s="12"/>
      <c r="J1709" s="12"/>
      <c r="K1709" s="12"/>
      <c r="L1709" s="12"/>
      <c r="M1709" s="12"/>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12"/>
      <c r="AM1709" s="12"/>
      <c r="AN1709" s="12"/>
      <c r="AO1709" s="12"/>
      <c r="AP1709" s="12"/>
      <c r="AQ1709" s="12"/>
      <c r="AR1709" s="12"/>
      <c r="AS1709" s="12"/>
    </row>
    <row r="1710" spans="1:45">
      <c r="A1710" s="12"/>
      <c r="B1710" s="12"/>
      <c r="C1710" s="12"/>
      <c r="D1710" s="12"/>
      <c r="E1710" s="12"/>
      <c r="F1710" s="12"/>
      <c r="G1710" s="12"/>
      <c r="H1710" s="12"/>
      <c r="I1710" s="12"/>
      <c r="J1710" s="12"/>
      <c r="K1710" s="12"/>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row>
    <row r="1711" spans="1:45">
      <c r="A1711" s="12"/>
      <c r="B1711" s="12"/>
      <c r="C1711" s="12"/>
      <c r="D1711" s="12"/>
      <c r="E1711" s="12"/>
      <c r="F1711" s="12"/>
      <c r="G1711" s="12"/>
      <c r="H1711" s="12"/>
      <c r="I1711" s="12"/>
      <c r="J1711" s="12"/>
      <c r="K1711" s="12"/>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row>
    <row r="1712" spans="1:45">
      <c r="A1712" s="12"/>
      <c r="B1712" s="12"/>
      <c r="C1712" s="12"/>
      <c r="D1712" s="12"/>
      <c r="E1712" s="12"/>
      <c r="F1712" s="12"/>
      <c r="G1712" s="12"/>
      <c r="H1712" s="12"/>
      <c r="I1712" s="12"/>
      <c r="J1712" s="12"/>
      <c r="K1712" s="12"/>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12"/>
      <c r="AM1712" s="12"/>
      <c r="AN1712" s="12"/>
      <c r="AO1712" s="12"/>
      <c r="AP1712" s="12"/>
      <c r="AQ1712" s="12"/>
      <c r="AR1712" s="12"/>
      <c r="AS1712" s="12"/>
    </row>
    <row r="1713" spans="1:45">
      <c r="A1713" s="12"/>
      <c r="B1713" s="12"/>
      <c r="C1713" s="12"/>
      <c r="D1713" s="12"/>
      <c r="E1713" s="12"/>
      <c r="F1713" s="12"/>
      <c r="G1713" s="12"/>
      <c r="H1713" s="12"/>
      <c r="I1713" s="12"/>
      <c r="J1713" s="12"/>
      <c r="K1713" s="1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row>
    <row r="1714" spans="1:45">
      <c r="A1714" s="12"/>
      <c r="B1714" s="12"/>
      <c r="C1714" s="12"/>
      <c r="D1714" s="12"/>
      <c r="E1714" s="12"/>
      <c r="F1714" s="12"/>
      <c r="G1714" s="12"/>
      <c r="H1714" s="12"/>
      <c r="I1714" s="12"/>
      <c r="J1714" s="12"/>
      <c r="K1714" s="12"/>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row>
    <row r="1715" spans="1:45">
      <c r="A1715" s="12"/>
      <c r="B1715" s="12"/>
      <c r="C1715" s="12"/>
      <c r="D1715" s="12"/>
      <c r="E1715" s="12"/>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row>
    <row r="1716" spans="1:45">
      <c r="A1716" s="12"/>
      <c r="B1716" s="12"/>
      <c r="C1716" s="12"/>
      <c r="D1716" s="12"/>
      <c r="E1716" s="12"/>
      <c r="F1716" s="12"/>
      <c r="G1716" s="12"/>
      <c r="H1716" s="12"/>
      <c r="I1716" s="12"/>
      <c r="J1716" s="12"/>
      <c r="K1716" s="12"/>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row>
    <row r="1717" spans="1:45">
      <c r="A1717" s="12"/>
      <c r="B1717" s="12"/>
      <c r="C1717" s="12"/>
      <c r="D1717" s="12"/>
      <c r="E1717" s="12"/>
      <c r="F1717" s="12"/>
      <c r="G1717" s="12"/>
      <c r="H1717" s="12"/>
      <c r="I1717" s="12"/>
      <c r="J1717" s="12"/>
      <c r="K1717" s="12"/>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row>
    <row r="1718" spans="1:45">
      <c r="A1718" s="12"/>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12"/>
      <c r="AM1718" s="12"/>
      <c r="AN1718" s="12"/>
      <c r="AO1718" s="12"/>
      <c r="AP1718" s="12"/>
      <c r="AQ1718" s="12"/>
      <c r="AR1718" s="12"/>
      <c r="AS1718" s="12"/>
    </row>
    <row r="1719" spans="1:45">
      <c r="A1719" s="12"/>
      <c r="B1719" s="12"/>
      <c r="C1719" s="12"/>
      <c r="D1719" s="12"/>
      <c r="E1719" s="12"/>
      <c r="F1719" s="12"/>
      <c r="G1719" s="12"/>
      <c r="H1719" s="12"/>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1719" s="12"/>
      <c r="AN1719" s="12"/>
      <c r="AO1719" s="12"/>
      <c r="AP1719" s="12"/>
      <c r="AQ1719" s="12"/>
      <c r="AR1719" s="12"/>
      <c r="AS1719" s="12"/>
    </row>
    <row r="1720" spans="1:45">
      <c r="A1720" s="12"/>
      <c r="B1720" s="12"/>
      <c r="C1720" s="12"/>
      <c r="D1720" s="12"/>
      <c r="E1720" s="12"/>
      <c r="F1720" s="12"/>
      <c r="G1720" s="12"/>
      <c r="H1720" s="12"/>
      <c r="I1720" s="12"/>
      <c r="J1720" s="12"/>
      <c r="K1720" s="1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row>
    <row r="1721" spans="1:45">
      <c r="A1721" s="12"/>
      <c r="B1721" s="12"/>
      <c r="C1721" s="12"/>
      <c r="D1721" s="12"/>
      <c r="E1721" s="12"/>
      <c r="F1721" s="12"/>
      <c r="G1721" s="12"/>
      <c r="H1721" s="12"/>
      <c r="I1721" s="12"/>
      <c r="J1721" s="12"/>
      <c r="K1721" s="1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row>
    <row r="1722" spans="1:45">
      <c r="A1722" s="12"/>
      <c r="B1722" s="12"/>
      <c r="C1722" s="12"/>
      <c r="D1722" s="12"/>
      <c r="E1722" s="12"/>
      <c r="F1722" s="12"/>
      <c r="G1722" s="12"/>
      <c r="H1722" s="12"/>
      <c r="I1722" s="12"/>
      <c r="J1722" s="12"/>
      <c r="K1722" s="12"/>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row>
    <row r="1723" spans="1:45">
      <c r="A1723" s="12"/>
      <c r="B1723" s="12"/>
      <c r="C1723" s="12"/>
      <c r="D1723" s="12"/>
      <c r="E1723" s="12"/>
      <c r="F1723" s="12"/>
      <c r="G1723" s="12"/>
      <c r="H1723" s="12"/>
      <c r="I1723" s="12"/>
      <c r="J1723" s="12"/>
      <c r="K1723" s="1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row>
    <row r="1724" spans="1:45">
      <c r="A1724" s="12"/>
      <c r="B1724" s="12"/>
      <c r="C1724" s="12"/>
      <c r="D1724" s="12"/>
      <c r="E1724" s="12"/>
      <c r="F1724" s="12"/>
      <c r="G1724" s="12"/>
      <c r="H1724" s="12"/>
      <c r="I1724" s="12"/>
      <c r="J1724" s="12"/>
      <c r="K1724" s="12"/>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row>
    <row r="1725" spans="1:45">
      <c r="A1725" s="12"/>
      <c r="B1725" s="12"/>
      <c r="C1725" s="12"/>
      <c r="D1725" s="12"/>
      <c r="E1725" s="12"/>
      <c r="F1725" s="12"/>
      <c r="G1725" s="12"/>
      <c r="H1725" s="12"/>
      <c r="I1725" s="12"/>
      <c r="J1725" s="12"/>
      <c r="K1725" s="12"/>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row>
    <row r="1726" spans="1:45">
      <c r="A1726" s="12"/>
      <c r="B1726" s="12"/>
      <c r="C1726" s="12"/>
      <c r="D1726" s="12"/>
      <c r="E1726" s="12"/>
      <c r="F1726" s="12"/>
      <c r="G1726" s="12"/>
      <c r="H1726" s="12"/>
      <c r="I1726" s="12"/>
      <c r="J1726" s="12"/>
      <c r="K1726" s="12"/>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row>
    <row r="1727" spans="1:45">
      <c r="A1727" s="12"/>
      <c r="B1727" s="12"/>
      <c r="C1727" s="12"/>
      <c r="D1727" s="12"/>
      <c r="E1727" s="12"/>
      <c r="F1727" s="12"/>
      <c r="G1727" s="12"/>
      <c r="H1727" s="12"/>
      <c r="I1727" s="12"/>
      <c r="J1727" s="12"/>
      <c r="K1727" s="12"/>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row>
    <row r="1728" spans="1:45">
      <c r="A1728" s="12"/>
      <c r="B1728" s="12"/>
      <c r="C1728" s="12"/>
      <c r="D1728" s="12"/>
      <c r="E1728" s="12"/>
      <c r="F1728" s="12"/>
      <c r="G1728" s="12"/>
      <c r="H1728" s="12"/>
      <c r="I1728" s="12"/>
      <c r="J1728" s="12"/>
      <c r="K1728" s="12"/>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12"/>
      <c r="AM1728" s="12"/>
      <c r="AN1728" s="12"/>
      <c r="AO1728" s="12"/>
      <c r="AP1728" s="12"/>
      <c r="AQ1728" s="12"/>
      <c r="AR1728" s="12"/>
      <c r="AS1728" s="12"/>
    </row>
    <row r="1729" spans="1:45">
      <c r="A1729" s="12"/>
      <c r="B1729" s="12"/>
      <c r="C1729" s="12"/>
      <c r="D1729" s="12"/>
      <c r="E1729" s="12"/>
      <c r="F1729" s="12"/>
      <c r="G1729" s="12"/>
      <c r="H1729" s="12"/>
      <c r="I1729" s="12"/>
      <c r="J1729" s="12"/>
      <c r="K1729" s="1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row>
    <row r="1730" spans="1:45">
      <c r="A1730" s="12"/>
      <c r="B1730" s="12"/>
      <c r="C1730" s="12"/>
      <c r="D1730" s="12"/>
      <c r="E1730" s="12"/>
      <c r="F1730" s="12"/>
      <c r="G1730" s="12"/>
      <c r="H1730" s="12"/>
      <c r="I1730" s="12"/>
      <c r="J1730" s="12"/>
      <c r="K1730" s="1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row>
    <row r="1731" spans="1:45">
      <c r="A1731" s="12"/>
      <c r="B1731" s="12"/>
      <c r="C1731" s="12"/>
      <c r="D1731" s="12"/>
      <c r="E1731" s="1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row>
    <row r="1732" spans="1:45">
      <c r="A1732" s="12"/>
      <c r="B1732" s="12"/>
      <c r="C1732" s="12"/>
      <c r="D1732" s="12"/>
      <c r="E1732" s="12"/>
      <c r="F1732" s="12"/>
      <c r="G1732" s="12"/>
      <c r="H1732" s="12"/>
      <c r="I1732" s="12"/>
      <c r="J1732" s="12"/>
      <c r="K1732" s="1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row>
    <row r="1733" spans="1:45">
      <c r="A1733" s="12"/>
      <c r="B1733" s="12"/>
      <c r="C1733" s="12"/>
      <c r="D1733" s="12"/>
      <c r="E1733" s="12"/>
      <c r="F1733" s="12"/>
      <c r="G1733" s="12"/>
      <c r="H1733" s="12"/>
      <c r="I1733" s="12"/>
      <c r="J1733" s="12"/>
      <c r="K1733" s="12"/>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row>
    <row r="1734" spans="1:45">
      <c r="A1734" s="12"/>
      <c r="B1734" s="12"/>
      <c r="C1734" s="12"/>
      <c r="D1734" s="12"/>
      <c r="E1734" s="12"/>
      <c r="F1734" s="12"/>
      <c r="G1734" s="12"/>
      <c r="H1734" s="12"/>
      <c r="I1734" s="12"/>
      <c r="J1734" s="12"/>
      <c r="K1734" s="12"/>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row>
    <row r="1735" spans="1:45">
      <c r="A1735" s="12"/>
      <c r="B1735" s="12"/>
      <c r="C1735" s="12"/>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row>
    <row r="1736" spans="1:45">
      <c r="A1736" s="12"/>
      <c r="B1736" s="12"/>
      <c r="C1736" s="12"/>
      <c r="D1736" s="12"/>
      <c r="E1736" s="12"/>
      <c r="F1736" s="12"/>
      <c r="G1736" s="12"/>
      <c r="H1736" s="12"/>
      <c r="I1736" s="12"/>
      <c r="J1736" s="12"/>
      <c r="K1736" s="12"/>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row>
    <row r="1737" spans="1:45">
      <c r="A1737" s="12"/>
      <c r="B1737" s="12"/>
      <c r="C1737" s="12"/>
      <c r="D1737" s="12"/>
      <c r="E1737" s="12"/>
      <c r="F1737" s="12"/>
      <c r="G1737" s="12"/>
      <c r="H1737" s="12"/>
      <c r="I1737" s="12"/>
      <c r="J1737" s="12"/>
      <c r="K1737" s="12"/>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12"/>
      <c r="AL1737" s="12"/>
      <c r="AM1737" s="12"/>
      <c r="AN1737" s="12"/>
      <c r="AO1737" s="12"/>
      <c r="AP1737" s="12"/>
      <c r="AQ1737" s="12"/>
      <c r="AR1737" s="12"/>
      <c r="AS1737" s="12"/>
    </row>
    <row r="1738" spans="1:45">
      <c r="A1738" s="12"/>
      <c r="B1738" s="12"/>
      <c r="C1738" s="12"/>
      <c r="D1738" s="12"/>
      <c r="E1738" s="12"/>
      <c r="F1738" s="12"/>
      <c r="G1738" s="12"/>
      <c r="H1738" s="12"/>
      <c r="I1738" s="12"/>
      <c r="J1738" s="12"/>
      <c r="K1738" s="12"/>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row>
    <row r="1739" spans="1:45">
      <c r="A1739" s="12"/>
      <c r="B1739" s="12"/>
      <c r="C1739" s="12"/>
      <c r="D1739" s="12"/>
      <c r="E1739" s="12"/>
      <c r="F1739" s="12"/>
      <c r="G1739" s="12"/>
      <c r="H1739" s="12"/>
      <c r="I1739" s="12"/>
      <c r="J1739" s="12"/>
      <c r="K1739" s="12"/>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row>
    <row r="1740" spans="1:45">
      <c r="A1740" s="12"/>
      <c r="B1740" s="12"/>
      <c r="C1740" s="12"/>
      <c r="D1740" s="12"/>
      <c r="E1740" s="12"/>
      <c r="F1740" s="12"/>
      <c r="G1740" s="12"/>
      <c r="H1740" s="12"/>
      <c r="I1740" s="12"/>
      <c r="J1740" s="12"/>
      <c r="K1740" s="1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row>
    <row r="1741" spans="1:45">
      <c r="A1741" s="12"/>
      <c r="B1741" s="12"/>
      <c r="C1741" s="12"/>
      <c r="D1741" s="12"/>
      <c r="E1741" s="12"/>
      <c r="F1741" s="12"/>
      <c r="G1741" s="12"/>
      <c r="H1741" s="12"/>
      <c r="I1741" s="12"/>
      <c r="J1741" s="12"/>
      <c r="K1741" s="1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row>
    <row r="1742" spans="1:45">
      <c r="A1742" s="12"/>
      <c r="B1742" s="12"/>
      <c r="C1742" s="12"/>
      <c r="D1742" s="12"/>
      <c r="E1742" s="12"/>
      <c r="F1742" s="12"/>
      <c r="G1742" s="12"/>
      <c r="H1742" s="12"/>
      <c r="I1742" s="12"/>
      <c r="J1742" s="12"/>
      <c r="K1742" s="12"/>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row>
    <row r="1743" spans="1:45">
      <c r="A1743" s="12"/>
      <c r="B1743" s="12"/>
      <c r="C1743" s="12"/>
      <c r="D1743" s="12"/>
      <c r="E1743" s="12"/>
      <c r="F1743" s="12"/>
      <c r="G1743" s="12"/>
      <c r="H1743" s="12"/>
      <c r="I1743" s="12"/>
      <c r="J1743" s="12"/>
      <c r="K1743" s="12"/>
      <c r="L1743" s="12"/>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row>
    <row r="1744" spans="1:45">
      <c r="A1744" s="12"/>
      <c r="B1744" s="12"/>
      <c r="C1744" s="12"/>
      <c r="D1744" s="12"/>
      <c r="E1744" s="12"/>
      <c r="F1744" s="12"/>
      <c r="G1744" s="12"/>
      <c r="H1744" s="12"/>
      <c r="I1744" s="12"/>
      <c r="J1744" s="12"/>
      <c r="K1744" s="12"/>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row>
    <row r="1745" spans="1:45">
      <c r="A1745" s="12"/>
      <c r="B1745" s="12"/>
      <c r="C1745" s="12"/>
      <c r="D1745" s="12"/>
      <c r="E1745" s="12"/>
      <c r="F1745" s="12"/>
      <c r="G1745" s="12"/>
      <c r="H1745" s="12"/>
      <c r="I1745" s="12"/>
      <c r="J1745" s="12"/>
      <c r="K1745" s="12"/>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row>
    <row r="1746" spans="1:45">
      <c r="A1746" s="12"/>
      <c r="B1746" s="12"/>
      <c r="C1746" s="12"/>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row>
    <row r="1747" spans="1:45">
      <c r="A1747" s="12"/>
      <c r="B1747" s="12"/>
      <c r="C1747" s="12"/>
      <c r="D1747" s="12"/>
      <c r="E1747" s="12"/>
      <c r="F1747" s="12"/>
      <c r="G1747" s="12"/>
      <c r="H1747" s="12"/>
      <c r="I1747" s="12"/>
      <c r="J1747" s="12"/>
      <c r="K1747" s="12"/>
      <c r="L1747" s="12"/>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row>
    <row r="1748" spans="1:45">
      <c r="A1748" s="12"/>
      <c r="B1748" s="12"/>
      <c r="C1748" s="12"/>
      <c r="D1748" s="12"/>
      <c r="E1748" s="12"/>
      <c r="F1748" s="12"/>
      <c r="G1748" s="12"/>
      <c r="H1748" s="12"/>
      <c r="I1748" s="12"/>
      <c r="J1748" s="12"/>
      <c r="K1748" s="12"/>
      <c r="L1748" s="12"/>
      <c r="M1748" s="12"/>
      <c r="N1748" s="12"/>
      <c r="O1748" s="12"/>
      <c r="P1748" s="12"/>
      <c r="Q1748" s="12"/>
      <c r="R1748" s="12"/>
      <c r="S1748" s="12"/>
      <c r="T1748" s="12"/>
      <c r="U1748" s="12"/>
      <c r="V1748" s="12"/>
      <c r="W1748" s="12"/>
      <c r="X1748" s="12"/>
      <c r="Y1748" s="12"/>
      <c r="Z1748" s="12"/>
      <c r="AA1748" s="12"/>
      <c r="AB1748" s="12"/>
      <c r="AC1748" s="12"/>
      <c r="AD1748" s="12"/>
      <c r="AE1748" s="12"/>
      <c r="AF1748" s="12"/>
      <c r="AG1748" s="12"/>
      <c r="AH1748" s="12"/>
      <c r="AI1748" s="12"/>
      <c r="AJ1748" s="12"/>
      <c r="AK1748" s="12"/>
      <c r="AL1748" s="12"/>
      <c r="AM1748" s="12"/>
      <c r="AN1748" s="12"/>
      <c r="AO1748" s="12"/>
      <c r="AP1748" s="12"/>
      <c r="AQ1748" s="12"/>
      <c r="AR1748" s="12"/>
      <c r="AS1748" s="12"/>
    </row>
    <row r="1749" spans="1:45">
      <c r="A1749" s="12"/>
      <c r="B1749" s="12"/>
      <c r="C1749" s="12"/>
      <c r="D1749" s="12"/>
      <c r="E1749" s="12"/>
      <c r="F1749" s="12"/>
      <c r="G1749" s="12"/>
      <c r="H1749" s="12"/>
      <c r="I1749" s="12"/>
      <c r="J1749" s="12"/>
      <c r="K1749" s="12"/>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row>
    <row r="1750" spans="1:45">
      <c r="A1750" s="12"/>
      <c r="B1750" s="12"/>
      <c r="C1750" s="12"/>
      <c r="D1750" s="12"/>
      <c r="E1750" s="12"/>
      <c r="F1750" s="12"/>
      <c r="G1750" s="12"/>
      <c r="H1750" s="12"/>
      <c r="I1750" s="12"/>
      <c r="J1750" s="12"/>
      <c r="K1750" s="1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row>
    <row r="1751" spans="1:45">
      <c r="A1751" s="12"/>
      <c r="B1751" s="12"/>
      <c r="C1751" s="12"/>
      <c r="D1751" s="12"/>
      <c r="E1751" s="12"/>
      <c r="F1751" s="12"/>
      <c r="G1751" s="12"/>
      <c r="H1751" s="12"/>
      <c r="I1751" s="12"/>
      <c r="J1751" s="12"/>
      <c r="K1751" s="1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row>
    <row r="1752" spans="1:45">
      <c r="A1752" s="12"/>
      <c r="B1752" s="12"/>
      <c r="C1752" s="12"/>
      <c r="D1752" s="12"/>
      <c r="E1752" s="12"/>
      <c r="F1752" s="12"/>
      <c r="G1752" s="12"/>
      <c r="H1752" s="12"/>
      <c r="I1752" s="12"/>
      <c r="J1752" s="12"/>
      <c r="K1752" s="1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row>
    <row r="1753" spans="1:45">
      <c r="A1753" s="12"/>
      <c r="B1753" s="12"/>
      <c r="C1753" s="12"/>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row>
    <row r="1754" spans="1:45">
      <c r="A1754" s="12"/>
      <c r="B1754" s="12"/>
      <c r="C1754" s="12"/>
      <c r="D1754" s="12"/>
      <c r="E1754" s="12"/>
      <c r="F1754" s="12"/>
      <c r="G1754" s="12"/>
      <c r="H1754" s="12"/>
      <c r="I1754" s="12"/>
      <c r="J1754" s="12"/>
      <c r="K1754" s="12"/>
      <c r="L1754" s="12"/>
      <c r="M1754" s="12"/>
      <c r="N1754" s="12"/>
      <c r="O1754" s="12"/>
      <c r="P1754" s="12"/>
      <c r="Q1754" s="12"/>
      <c r="R1754" s="12"/>
      <c r="S1754" s="12"/>
      <c r="T1754" s="12"/>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row>
    <row r="1755" spans="1:45">
      <c r="A1755" s="12"/>
      <c r="B1755" s="12"/>
      <c r="C1755" s="12"/>
      <c r="D1755" s="12"/>
      <c r="E1755" s="12"/>
      <c r="F1755" s="12"/>
      <c r="G1755" s="12"/>
      <c r="H1755" s="12"/>
      <c r="I1755" s="12"/>
      <c r="J1755" s="12"/>
      <c r="K1755" s="12"/>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row>
    <row r="1756" spans="1:45">
      <c r="A1756" s="12"/>
      <c r="B1756" s="12"/>
      <c r="C1756" s="12"/>
      <c r="D1756" s="12"/>
      <c r="E1756" s="12"/>
      <c r="F1756" s="12"/>
      <c r="G1756" s="12"/>
      <c r="H1756" s="12"/>
      <c r="I1756" s="12"/>
      <c r="J1756" s="12"/>
      <c r="K1756" s="12"/>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row>
    <row r="1757" spans="1:45">
      <c r="A1757" s="12"/>
      <c r="B1757" s="12"/>
      <c r="C1757" s="12"/>
      <c r="D1757" s="12"/>
      <c r="E1757" s="12"/>
      <c r="F1757" s="12"/>
      <c r="G1757" s="12"/>
      <c r="H1757" s="12"/>
      <c r="I1757" s="12"/>
      <c r="J1757" s="12"/>
      <c r="K1757" s="12"/>
      <c r="L1757" s="12"/>
      <c r="M1757" s="12"/>
      <c r="N1757" s="12"/>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row>
    <row r="1758" spans="1:45">
      <c r="A1758" s="12"/>
      <c r="B1758" s="12"/>
      <c r="C1758" s="12"/>
      <c r="D1758" s="12"/>
      <c r="E1758" s="12"/>
      <c r="F1758" s="12"/>
      <c r="G1758" s="12"/>
      <c r="H1758" s="12"/>
      <c r="I1758" s="12"/>
      <c r="J1758" s="12"/>
      <c r="K1758" s="12"/>
      <c r="L1758" s="12"/>
      <c r="M1758" s="12"/>
      <c r="N1758" s="12"/>
      <c r="O1758" s="12"/>
      <c r="P1758" s="12"/>
      <c r="Q1758" s="12"/>
      <c r="R1758" s="12"/>
      <c r="S1758" s="12"/>
      <c r="T1758" s="12"/>
      <c r="U1758" s="12"/>
      <c r="V1758" s="12"/>
      <c r="W1758" s="12"/>
      <c r="X1758" s="12"/>
      <c r="Y1758" s="12"/>
      <c r="Z1758" s="12"/>
      <c r="AA1758" s="12"/>
      <c r="AB1758" s="12"/>
      <c r="AC1758" s="12"/>
      <c r="AD1758" s="12"/>
      <c r="AE1758" s="12"/>
      <c r="AF1758" s="12"/>
      <c r="AG1758" s="12"/>
      <c r="AH1758" s="12"/>
      <c r="AI1758" s="12"/>
      <c r="AJ1758" s="12"/>
      <c r="AK1758" s="12"/>
      <c r="AL1758" s="12"/>
      <c r="AM1758" s="12"/>
      <c r="AN1758" s="12"/>
      <c r="AO1758" s="12"/>
      <c r="AP1758" s="12"/>
      <c r="AQ1758" s="12"/>
      <c r="AR1758" s="12"/>
      <c r="AS1758" s="12"/>
    </row>
    <row r="1759" spans="1:45">
      <c r="A1759" s="12"/>
      <c r="B1759" s="12"/>
      <c r="C1759" s="12"/>
      <c r="D1759" s="12"/>
      <c r="E1759" s="12"/>
      <c r="F1759" s="12"/>
      <c r="G1759" s="12"/>
      <c r="H1759" s="12"/>
      <c r="I1759" s="12"/>
      <c r="J1759" s="12"/>
      <c r="K1759" s="12"/>
      <c r="L1759" s="12"/>
      <c r="M1759" s="12"/>
      <c r="N1759" s="12"/>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row>
    <row r="1760" spans="1:45">
      <c r="A1760" s="12"/>
      <c r="B1760" s="12"/>
      <c r="C1760" s="12"/>
      <c r="D1760" s="12"/>
      <c r="E1760" s="12"/>
      <c r="F1760" s="12"/>
      <c r="G1760" s="12"/>
      <c r="H1760" s="12"/>
      <c r="I1760" s="12"/>
      <c r="J1760" s="12"/>
      <c r="K1760" s="1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row>
    <row r="1761" spans="1:45">
      <c r="A1761" s="12"/>
      <c r="B1761" s="12"/>
      <c r="C1761" s="12"/>
      <c r="D1761" s="12"/>
      <c r="E1761" s="12"/>
      <c r="F1761" s="12"/>
      <c r="G1761" s="12"/>
      <c r="H1761" s="12"/>
      <c r="I1761" s="12"/>
      <c r="J1761" s="12"/>
      <c r="K1761" s="1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row>
    <row r="1762" spans="1:45">
      <c r="A1762" s="12"/>
      <c r="B1762" s="12"/>
      <c r="C1762" s="12"/>
      <c r="D1762" s="12"/>
      <c r="E1762" s="12"/>
      <c r="F1762" s="12"/>
      <c r="G1762" s="12"/>
      <c r="H1762" s="12"/>
      <c r="I1762" s="12"/>
      <c r="J1762" s="12"/>
      <c r="K1762" s="12"/>
      <c r="L1762" s="12"/>
      <c r="M1762" s="12"/>
      <c r="N1762" s="12"/>
      <c r="O1762" s="12"/>
      <c r="P1762" s="12"/>
      <c r="Q1762" s="12"/>
      <c r="R1762" s="12"/>
      <c r="S1762" s="12"/>
      <c r="T1762" s="12"/>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row>
    <row r="1763" spans="1:45">
      <c r="A1763" s="12"/>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row>
    <row r="1764" spans="1:45">
      <c r="A1764" s="12"/>
      <c r="B1764" s="12"/>
      <c r="C1764" s="12"/>
      <c r="D1764" s="12"/>
      <c r="E1764" s="12"/>
      <c r="F1764" s="12"/>
      <c r="G1764" s="12"/>
      <c r="H1764" s="12"/>
      <c r="I1764" s="12"/>
      <c r="J1764" s="12"/>
      <c r="K1764" s="12"/>
      <c r="L1764" s="12"/>
      <c r="M1764" s="12"/>
      <c r="N1764" s="12"/>
      <c r="O1764" s="12"/>
      <c r="P1764" s="12"/>
      <c r="Q1764" s="12"/>
      <c r="R1764" s="12"/>
      <c r="S1764" s="12"/>
      <c r="T1764" s="12"/>
      <c r="U1764" s="12"/>
      <c r="V1764" s="12"/>
      <c r="W1764" s="12"/>
      <c r="X1764" s="12"/>
      <c r="Y1764" s="12"/>
      <c r="Z1764" s="12"/>
      <c r="AA1764" s="12"/>
      <c r="AB1764" s="12"/>
      <c r="AC1764" s="12"/>
      <c r="AD1764" s="12"/>
      <c r="AE1764" s="12"/>
      <c r="AF1764" s="12"/>
      <c r="AG1764" s="12"/>
      <c r="AH1764" s="12"/>
      <c r="AI1764" s="12"/>
      <c r="AJ1764" s="12"/>
      <c r="AK1764" s="12"/>
      <c r="AL1764" s="12"/>
      <c r="AM1764" s="12"/>
      <c r="AN1764" s="12"/>
      <c r="AO1764" s="12"/>
      <c r="AP1764" s="12"/>
      <c r="AQ1764" s="12"/>
      <c r="AR1764" s="12"/>
      <c r="AS1764" s="12"/>
    </row>
    <row r="1765" spans="1:45">
      <c r="A1765" s="12"/>
      <c r="B1765" s="12"/>
      <c r="C1765" s="12"/>
      <c r="D1765" s="12"/>
      <c r="E1765" s="12"/>
      <c r="F1765" s="12"/>
      <c r="G1765" s="12"/>
      <c r="H1765" s="12"/>
      <c r="I1765" s="12"/>
      <c r="J1765" s="12"/>
      <c r="K1765" s="12"/>
      <c r="L1765" s="12"/>
      <c r="M1765" s="12"/>
      <c r="N1765" s="12"/>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row>
    <row r="1766" spans="1:45">
      <c r="A1766" s="12"/>
      <c r="B1766" s="12"/>
      <c r="C1766" s="12"/>
      <c r="D1766" s="12"/>
      <c r="E1766" s="12"/>
      <c r="F1766" s="12"/>
      <c r="G1766" s="12"/>
      <c r="H1766" s="12"/>
      <c r="I1766" s="12"/>
      <c r="J1766" s="12"/>
      <c r="K1766" s="12"/>
      <c r="L1766" s="12"/>
      <c r="M1766" s="12"/>
      <c r="N1766" s="12"/>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row>
    <row r="1767" spans="1:45">
      <c r="A1767" s="12"/>
      <c r="B1767" s="12"/>
      <c r="C1767" s="12"/>
      <c r="D1767" s="12"/>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c r="AB1767" s="12"/>
      <c r="AC1767" s="12"/>
      <c r="AD1767" s="12"/>
      <c r="AE1767" s="12"/>
      <c r="AF1767" s="12"/>
      <c r="AG1767" s="12"/>
      <c r="AH1767" s="12"/>
      <c r="AI1767" s="12"/>
      <c r="AJ1767" s="12"/>
      <c r="AK1767" s="12"/>
      <c r="AL1767" s="12"/>
      <c r="AM1767" s="12"/>
      <c r="AN1767" s="12"/>
      <c r="AO1767" s="12"/>
      <c r="AP1767" s="12"/>
      <c r="AQ1767" s="12"/>
      <c r="AR1767" s="12"/>
      <c r="AS1767" s="12"/>
    </row>
    <row r="1768" spans="1:45">
      <c r="A1768" s="12"/>
      <c r="B1768" s="12"/>
      <c r="C1768" s="12"/>
      <c r="D1768" s="12"/>
      <c r="E1768" s="12"/>
      <c r="F1768" s="12"/>
      <c r="G1768" s="12"/>
      <c r="H1768" s="12"/>
      <c r="I1768" s="12"/>
      <c r="J1768" s="12"/>
      <c r="K1768" s="12"/>
      <c r="L1768" s="12"/>
      <c r="M1768" s="12"/>
      <c r="N1768" s="12"/>
      <c r="O1768" s="12"/>
      <c r="P1768" s="12"/>
      <c r="Q1768" s="12"/>
      <c r="R1768" s="12"/>
      <c r="S1768" s="12"/>
      <c r="T1768" s="12"/>
      <c r="U1768" s="12"/>
      <c r="V1768" s="12"/>
      <c r="W1768" s="12"/>
      <c r="X1768" s="12"/>
      <c r="Y1768" s="12"/>
      <c r="Z1768" s="12"/>
      <c r="AA1768" s="12"/>
      <c r="AB1768" s="12"/>
      <c r="AC1768" s="12"/>
      <c r="AD1768" s="12"/>
      <c r="AE1768" s="12"/>
      <c r="AF1768" s="12"/>
      <c r="AG1768" s="12"/>
      <c r="AH1768" s="12"/>
      <c r="AI1768" s="12"/>
      <c r="AJ1768" s="12"/>
      <c r="AK1768" s="12"/>
      <c r="AL1768" s="12"/>
      <c r="AM1768" s="12"/>
      <c r="AN1768" s="12"/>
      <c r="AO1768" s="12"/>
      <c r="AP1768" s="12"/>
      <c r="AQ1768" s="12"/>
      <c r="AR1768" s="12"/>
      <c r="AS1768" s="12"/>
    </row>
    <row r="1769" spans="1:45">
      <c r="A1769" s="12"/>
      <c r="B1769" s="12"/>
      <c r="C1769" s="12"/>
      <c r="D1769" s="12"/>
      <c r="E1769" s="12"/>
      <c r="F1769" s="12"/>
      <c r="G1769" s="12"/>
      <c r="H1769" s="12"/>
      <c r="I1769" s="12"/>
      <c r="J1769" s="12"/>
      <c r="K1769" s="12"/>
      <c r="L1769" s="12"/>
      <c r="M1769" s="12"/>
      <c r="N1769" s="12"/>
      <c r="O1769" s="12"/>
      <c r="P1769" s="12"/>
      <c r="Q1769" s="12"/>
      <c r="R1769" s="12"/>
      <c r="S1769" s="12"/>
      <c r="T1769" s="12"/>
      <c r="U1769" s="12"/>
      <c r="V1769" s="12"/>
      <c r="W1769" s="12"/>
      <c r="X1769" s="12"/>
      <c r="Y1769" s="12"/>
      <c r="Z1769" s="12"/>
      <c r="AA1769" s="12"/>
      <c r="AB1769" s="12"/>
      <c r="AC1769" s="12"/>
      <c r="AD1769" s="12"/>
      <c r="AE1769" s="12"/>
      <c r="AF1769" s="12"/>
      <c r="AG1769" s="12"/>
      <c r="AH1769" s="12"/>
      <c r="AI1769" s="12"/>
      <c r="AJ1769" s="12"/>
      <c r="AK1769" s="12"/>
      <c r="AL1769" s="12"/>
      <c r="AM1769" s="12"/>
      <c r="AN1769" s="12"/>
      <c r="AO1769" s="12"/>
      <c r="AP1769" s="12"/>
      <c r="AQ1769" s="12"/>
      <c r="AR1769" s="12"/>
      <c r="AS1769" s="12"/>
    </row>
    <row r="1770" spans="1:45">
      <c r="A1770" s="12"/>
      <c r="B1770" s="12"/>
      <c r="C1770" s="12"/>
      <c r="D1770" s="12"/>
      <c r="E1770" s="12"/>
      <c r="F1770" s="12"/>
      <c r="G1770" s="12"/>
      <c r="H1770" s="12"/>
      <c r="I1770" s="12"/>
      <c r="J1770" s="12"/>
      <c r="K1770" s="12"/>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row>
    <row r="1771" spans="1:45">
      <c r="A1771" s="12"/>
      <c r="B1771" s="12"/>
      <c r="C1771" s="12"/>
      <c r="D1771" s="12"/>
      <c r="E1771" s="12"/>
      <c r="F1771" s="12"/>
      <c r="G1771" s="12"/>
      <c r="H1771" s="12"/>
      <c r="I1771" s="12"/>
      <c r="J1771" s="12"/>
      <c r="K1771" s="12"/>
      <c r="L1771" s="12"/>
      <c r="M1771" s="12"/>
      <c r="N1771" s="12"/>
      <c r="O1771" s="12"/>
      <c r="P1771" s="12"/>
      <c r="Q1771" s="12"/>
      <c r="R1771" s="12"/>
      <c r="S1771" s="12"/>
      <c r="T1771" s="12"/>
      <c r="U1771" s="12"/>
      <c r="V1771" s="12"/>
      <c r="W1771" s="12"/>
      <c r="X1771" s="12"/>
      <c r="Y1771" s="12"/>
      <c r="Z1771" s="12"/>
      <c r="AA1771" s="12"/>
      <c r="AB1771" s="12"/>
      <c r="AC1771" s="12"/>
      <c r="AD1771" s="12"/>
      <c r="AE1771" s="12"/>
      <c r="AF1771" s="12"/>
      <c r="AG1771" s="12"/>
      <c r="AH1771" s="12"/>
      <c r="AI1771" s="12"/>
      <c r="AJ1771" s="12"/>
      <c r="AK1771" s="12"/>
      <c r="AL1771" s="12"/>
      <c r="AM1771" s="12"/>
      <c r="AN1771" s="12"/>
      <c r="AO1771" s="12"/>
      <c r="AP1771" s="12"/>
      <c r="AQ1771" s="12"/>
      <c r="AR1771" s="12"/>
      <c r="AS1771" s="12"/>
    </row>
    <row r="1772" spans="1:45">
      <c r="A1772" s="12"/>
      <c r="B1772" s="12"/>
      <c r="C1772" s="12"/>
      <c r="D1772" s="12"/>
      <c r="E1772" s="12"/>
      <c r="F1772" s="12"/>
      <c r="G1772" s="12"/>
      <c r="H1772" s="12"/>
      <c r="I1772" s="12"/>
      <c r="J1772" s="12"/>
      <c r="K1772" s="12"/>
      <c r="L1772" s="12"/>
      <c r="M1772" s="12"/>
      <c r="N1772" s="12"/>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12"/>
      <c r="AN1772" s="12"/>
      <c r="AO1772" s="12"/>
      <c r="AP1772" s="12"/>
      <c r="AQ1772" s="12"/>
      <c r="AR1772" s="12"/>
      <c r="AS1772" s="12"/>
    </row>
    <row r="1773" spans="1:45">
      <c r="A1773" s="12"/>
      <c r="B1773" s="12"/>
      <c r="C1773" s="12"/>
      <c r="D1773" s="12"/>
      <c r="E1773" s="12"/>
      <c r="F1773" s="12"/>
      <c r="G1773" s="12"/>
      <c r="H1773" s="12"/>
      <c r="I1773" s="12"/>
      <c r="J1773" s="12"/>
      <c r="K1773" s="12"/>
      <c r="L1773" s="12"/>
      <c r="M1773" s="12"/>
      <c r="N1773" s="12"/>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12"/>
      <c r="AN1773" s="12"/>
      <c r="AO1773" s="12"/>
      <c r="AP1773" s="12"/>
      <c r="AQ1773" s="12"/>
      <c r="AR1773" s="12"/>
      <c r="AS1773" s="12"/>
    </row>
    <row r="1774" spans="1:45">
      <c r="A1774" s="12"/>
      <c r="B1774" s="12"/>
      <c r="C1774" s="12"/>
      <c r="D1774" s="12"/>
      <c r="E1774" s="12"/>
      <c r="F1774" s="12"/>
      <c r="G1774" s="12"/>
      <c r="H1774" s="12"/>
      <c r="I1774" s="12"/>
      <c r="J1774" s="12"/>
      <c r="K1774" s="12"/>
      <c r="L1774" s="12"/>
      <c r="M1774" s="12"/>
      <c r="N1774" s="12"/>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12"/>
      <c r="AN1774" s="12"/>
      <c r="AO1774" s="12"/>
      <c r="AP1774" s="12"/>
      <c r="AQ1774" s="12"/>
      <c r="AR1774" s="12"/>
      <c r="AS1774" s="12"/>
    </row>
    <row r="1775" spans="1:45">
      <c r="A1775" s="12"/>
      <c r="B1775" s="12"/>
      <c r="C1775" s="12"/>
      <c r="D1775" s="12"/>
      <c r="E1775" s="12"/>
      <c r="F1775" s="12"/>
      <c r="G1775" s="12"/>
      <c r="H1775" s="12"/>
      <c r="I1775" s="12"/>
      <c r="J1775" s="12"/>
      <c r="K1775" s="12"/>
      <c r="L1775" s="12"/>
      <c r="M1775" s="12"/>
      <c r="N1775" s="12"/>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12"/>
      <c r="AN1775" s="12"/>
      <c r="AO1775" s="12"/>
      <c r="AP1775" s="12"/>
      <c r="AQ1775" s="12"/>
      <c r="AR1775" s="12"/>
      <c r="AS1775" s="12"/>
    </row>
    <row r="1776" spans="1:45">
      <c r="A1776" s="12"/>
      <c r="B1776" s="12"/>
      <c r="C1776" s="12"/>
      <c r="D1776" s="12"/>
      <c r="E1776" s="12"/>
      <c r="F1776" s="12"/>
      <c r="G1776" s="12"/>
      <c r="H1776" s="12"/>
      <c r="I1776" s="12"/>
      <c r="J1776" s="12"/>
      <c r="K1776" s="12"/>
      <c r="L1776" s="12"/>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row>
    <row r="1777" spans="1:45">
      <c r="A1777" s="12"/>
      <c r="B1777" s="12"/>
      <c r="C1777" s="12"/>
      <c r="D1777" s="12"/>
      <c r="E1777" s="12"/>
      <c r="F1777" s="12"/>
      <c r="G1777" s="12"/>
      <c r="H1777" s="12"/>
      <c r="I1777" s="12"/>
      <c r="J1777" s="12"/>
      <c r="K1777" s="12"/>
      <c r="L1777" s="12"/>
      <c r="M1777" s="12"/>
      <c r="N1777" s="12"/>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12"/>
      <c r="AN1777" s="12"/>
      <c r="AO1777" s="12"/>
      <c r="AP1777" s="12"/>
      <c r="AQ1777" s="12"/>
      <c r="AR1777" s="12"/>
      <c r="AS1777" s="12"/>
    </row>
    <row r="1778" spans="1:45">
      <c r="A1778" s="12"/>
      <c r="B1778" s="12"/>
      <c r="C1778" s="12"/>
      <c r="D1778" s="12"/>
      <c r="E1778" s="12"/>
      <c r="F1778" s="12"/>
      <c r="G1778" s="12"/>
      <c r="H1778" s="12"/>
      <c r="I1778" s="12"/>
      <c r="J1778" s="12"/>
      <c r="K1778" s="12"/>
      <c r="L1778" s="12"/>
      <c r="M1778" s="12"/>
      <c r="N1778" s="12"/>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12"/>
      <c r="AN1778" s="12"/>
      <c r="AO1778" s="12"/>
      <c r="AP1778" s="12"/>
      <c r="AQ1778" s="12"/>
      <c r="AR1778" s="12"/>
      <c r="AS1778" s="12"/>
    </row>
    <row r="1779" spans="1:45">
      <c r="A1779" s="12"/>
      <c r="B1779" s="12"/>
      <c r="C1779" s="12"/>
      <c r="D1779" s="12"/>
      <c r="E1779" s="12"/>
      <c r="F1779" s="12"/>
      <c r="G1779" s="12"/>
      <c r="H1779" s="12"/>
      <c r="I1779" s="12"/>
      <c r="J1779" s="12"/>
      <c r="K1779" s="12"/>
      <c r="L1779" s="12"/>
      <c r="M1779" s="12"/>
      <c r="N1779" s="12"/>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12"/>
      <c r="AN1779" s="12"/>
      <c r="AO1779" s="12"/>
      <c r="AP1779" s="12"/>
      <c r="AQ1779" s="12"/>
      <c r="AR1779" s="12"/>
      <c r="AS1779" s="12"/>
    </row>
    <row r="1780" spans="1:45">
      <c r="A1780" s="12"/>
      <c r="B1780" s="12"/>
      <c r="C1780" s="12"/>
      <c r="D1780" s="12"/>
      <c r="E1780" s="12"/>
      <c r="F1780" s="12"/>
      <c r="G1780" s="12"/>
      <c r="H1780" s="12"/>
      <c r="I1780" s="12"/>
      <c r="J1780" s="12"/>
      <c r="K1780" s="12"/>
      <c r="L1780" s="12"/>
      <c r="M1780" s="12"/>
      <c r="N1780" s="12"/>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12"/>
      <c r="AN1780" s="12"/>
      <c r="AO1780" s="12"/>
      <c r="AP1780" s="12"/>
      <c r="AQ1780" s="12"/>
      <c r="AR1780" s="12"/>
      <c r="AS1780" s="12"/>
    </row>
    <row r="1781" spans="1:45">
      <c r="A1781" s="12"/>
      <c r="B1781" s="12"/>
      <c r="C1781" s="12"/>
      <c r="D1781" s="12"/>
      <c r="E1781" s="12"/>
      <c r="F1781" s="12"/>
      <c r="G1781" s="12"/>
      <c r="H1781" s="12"/>
      <c r="I1781" s="12"/>
      <c r="J1781" s="12"/>
      <c r="K1781" s="12"/>
      <c r="L1781" s="12"/>
      <c r="M1781" s="12"/>
      <c r="N1781" s="12"/>
      <c r="O1781" s="12"/>
      <c r="P1781" s="12"/>
      <c r="Q1781" s="12"/>
      <c r="R1781" s="12"/>
      <c r="S1781" s="12"/>
      <c r="T1781" s="12"/>
      <c r="U1781" s="12"/>
      <c r="V1781" s="12"/>
      <c r="W1781" s="12"/>
      <c r="X1781" s="12"/>
      <c r="Y1781" s="12"/>
      <c r="Z1781" s="12"/>
      <c r="AA1781" s="12"/>
      <c r="AB1781" s="12"/>
      <c r="AC1781" s="12"/>
      <c r="AD1781" s="12"/>
      <c r="AE1781" s="12"/>
      <c r="AF1781" s="12"/>
      <c r="AG1781" s="12"/>
      <c r="AH1781" s="12"/>
      <c r="AI1781" s="12"/>
      <c r="AJ1781" s="12"/>
      <c r="AK1781" s="12"/>
      <c r="AL1781" s="12"/>
      <c r="AM1781" s="12"/>
      <c r="AN1781" s="12"/>
      <c r="AO1781" s="12"/>
      <c r="AP1781" s="12"/>
      <c r="AQ1781" s="12"/>
      <c r="AR1781" s="12"/>
      <c r="AS1781" s="12"/>
    </row>
    <row r="1782" spans="1:45">
      <c r="A1782" s="12"/>
      <c r="B1782" s="12"/>
      <c r="C1782" s="12"/>
      <c r="D1782" s="12"/>
      <c r="E1782" s="12"/>
      <c r="F1782" s="12"/>
      <c r="G1782" s="12"/>
      <c r="H1782" s="12"/>
      <c r="I1782" s="12"/>
      <c r="J1782" s="12"/>
      <c r="K1782" s="12"/>
      <c r="L1782" s="12"/>
      <c r="M1782" s="12"/>
      <c r="N1782" s="12"/>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row>
    <row r="1783" spans="1:45">
      <c r="A1783" s="12"/>
      <c r="B1783" s="12"/>
      <c r="C1783" s="12"/>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row>
    <row r="1784" spans="1:45">
      <c r="A1784" s="12"/>
      <c r="B1784" s="12"/>
      <c r="C1784" s="12"/>
      <c r="D1784" s="12"/>
      <c r="E1784" s="12"/>
      <c r="F1784" s="12"/>
      <c r="G1784" s="12"/>
      <c r="H1784" s="12"/>
      <c r="I1784" s="12"/>
      <c r="J1784" s="12"/>
      <c r="K1784" s="12"/>
      <c r="L1784" s="12"/>
      <c r="M1784" s="12"/>
      <c r="N1784" s="12"/>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12"/>
      <c r="AN1784" s="12"/>
      <c r="AO1784" s="12"/>
      <c r="AP1784" s="12"/>
      <c r="AQ1784" s="12"/>
      <c r="AR1784" s="12"/>
      <c r="AS1784" s="12"/>
    </row>
    <row r="1785" spans="1:45">
      <c r="A1785" s="12"/>
      <c r="B1785" s="12"/>
      <c r="C1785" s="12"/>
      <c r="D1785" s="12"/>
      <c r="E1785" s="12"/>
      <c r="F1785" s="12"/>
      <c r="G1785" s="12"/>
      <c r="H1785" s="12"/>
      <c r="I1785" s="12"/>
      <c r="J1785" s="12"/>
      <c r="K1785" s="12"/>
      <c r="L1785" s="12"/>
      <c r="M1785" s="12"/>
      <c r="N1785" s="12"/>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12"/>
      <c r="AN1785" s="12"/>
      <c r="AO1785" s="12"/>
      <c r="AP1785" s="12"/>
      <c r="AQ1785" s="12"/>
      <c r="AR1785" s="12"/>
      <c r="AS1785" s="12"/>
    </row>
    <row r="1786" spans="1:45">
      <c r="A1786" s="12"/>
      <c r="B1786" s="12"/>
      <c r="C1786" s="12"/>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12"/>
      <c r="AN1786" s="12"/>
      <c r="AO1786" s="12"/>
      <c r="AP1786" s="12"/>
      <c r="AQ1786" s="12"/>
      <c r="AR1786" s="12"/>
      <c r="AS1786" s="12"/>
    </row>
    <row r="1787" spans="1:45">
      <c r="A1787" s="12"/>
      <c r="B1787" s="12"/>
      <c r="C1787" s="12"/>
      <c r="D1787" s="12"/>
      <c r="E1787" s="12"/>
      <c r="F1787" s="12"/>
      <c r="G1787" s="12"/>
      <c r="H1787" s="12"/>
      <c r="I1787" s="12"/>
      <c r="J1787" s="12"/>
      <c r="K1787" s="12"/>
      <c r="L1787" s="12"/>
      <c r="M1787" s="12"/>
      <c r="N1787" s="12"/>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12"/>
      <c r="AN1787" s="12"/>
      <c r="AO1787" s="12"/>
      <c r="AP1787" s="12"/>
      <c r="AQ1787" s="12"/>
      <c r="AR1787" s="12"/>
      <c r="AS1787" s="12"/>
    </row>
    <row r="1788" spans="1:45">
      <c r="A1788" s="12"/>
      <c r="B1788" s="12"/>
      <c r="C1788" s="12"/>
      <c r="D1788" s="12"/>
      <c r="E1788" s="12"/>
      <c r="F1788" s="12"/>
      <c r="G1788" s="12"/>
      <c r="H1788" s="12"/>
      <c r="I1788" s="12"/>
      <c r="J1788" s="12"/>
      <c r="K1788" s="12"/>
      <c r="L1788" s="12"/>
      <c r="M1788" s="12"/>
      <c r="N1788" s="12"/>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12"/>
      <c r="AN1788" s="12"/>
      <c r="AO1788" s="12"/>
      <c r="AP1788" s="12"/>
      <c r="AQ1788" s="12"/>
      <c r="AR1788" s="12"/>
      <c r="AS1788" s="12"/>
    </row>
    <row r="1789" spans="1:45">
      <c r="A1789" s="12"/>
      <c r="B1789" s="12"/>
      <c r="C1789" s="12"/>
      <c r="D1789" s="12"/>
      <c r="E1789" s="12"/>
      <c r="F1789" s="12"/>
      <c r="G1789" s="12"/>
      <c r="H1789" s="12"/>
      <c r="I1789" s="12"/>
      <c r="J1789" s="12"/>
      <c r="K1789" s="12"/>
      <c r="L1789" s="12"/>
      <c r="M1789" s="12"/>
      <c r="N1789" s="12"/>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12"/>
      <c r="AN1789" s="12"/>
      <c r="AO1789" s="12"/>
      <c r="AP1789" s="12"/>
      <c r="AQ1789" s="12"/>
      <c r="AR1789" s="12"/>
      <c r="AS1789" s="12"/>
    </row>
    <row r="1790" spans="1:45">
      <c r="A1790" s="12"/>
      <c r="B1790" s="12"/>
      <c r="C1790" s="12"/>
      <c r="D1790" s="12"/>
      <c r="E1790" s="12"/>
      <c r="F1790" s="12"/>
      <c r="G1790" s="12"/>
      <c r="H1790" s="12"/>
      <c r="I1790" s="12"/>
      <c r="J1790" s="12"/>
      <c r="K1790" s="12"/>
      <c r="L1790" s="12"/>
      <c r="M1790" s="12"/>
      <c r="N1790" s="12"/>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12"/>
      <c r="AN1790" s="12"/>
      <c r="AO1790" s="12"/>
      <c r="AP1790" s="12"/>
      <c r="AQ1790" s="12"/>
      <c r="AR1790" s="12"/>
      <c r="AS1790" s="12"/>
    </row>
    <row r="1791" spans="1:45">
      <c r="A1791" s="12"/>
      <c r="B1791" s="12"/>
      <c r="C1791" s="12"/>
      <c r="D1791" s="12"/>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row>
    <row r="1792" spans="1:45">
      <c r="A1792" s="12"/>
      <c r="B1792" s="12"/>
      <c r="C1792" s="12"/>
      <c r="D1792" s="12"/>
      <c r="E1792" s="12"/>
      <c r="F1792" s="12"/>
      <c r="G1792" s="12"/>
      <c r="H1792" s="12"/>
      <c r="I1792" s="12"/>
      <c r="J1792" s="12"/>
      <c r="K1792" s="12"/>
      <c r="L1792" s="12"/>
      <c r="M1792" s="12"/>
      <c r="N1792" s="12"/>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12"/>
      <c r="AN1792" s="12"/>
      <c r="AO1792" s="12"/>
      <c r="AP1792" s="12"/>
      <c r="AQ1792" s="12"/>
      <c r="AR1792" s="12"/>
      <c r="AS1792" s="12"/>
    </row>
    <row r="1793" spans="1:45">
      <c r="A1793" s="12"/>
      <c r="B1793" s="12"/>
      <c r="C1793" s="12"/>
      <c r="D1793" s="12"/>
      <c r="E1793" s="12"/>
      <c r="F1793" s="12"/>
      <c r="G1793" s="12"/>
      <c r="H1793" s="12"/>
      <c r="I1793" s="12"/>
      <c r="J1793" s="12"/>
      <c r="K1793" s="12"/>
      <c r="L1793" s="12"/>
      <c r="M1793" s="12"/>
      <c r="N1793" s="12"/>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12"/>
      <c r="AN1793" s="12"/>
      <c r="AO1793" s="12"/>
      <c r="AP1793" s="12"/>
      <c r="AQ1793" s="12"/>
      <c r="AR1793" s="12"/>
      <c r="AS1793" s="12"/>
    </row>
    <row r="1794" spans="1:45">
      <c r="A1794" s="12"/>
      <c r="B1794" s="12"/>
      <c r="C1794" s="12"/>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12"/>
      <c r="AN1794" s="12"/>
      <c r="AO1794" s="12"/>
      <c r="AP1794" s="12"/>
      <c r="AQ1794" s="12"/>
      <c r="AR1794" s="12"/>
      <c r="AS1794" s="12"/>
    </row>
    <row r="1795" spans="1:45">
      <c r="A1795" s="12"/>
      <c r="B1795" s="12"/>
      <c r="C1795" s="12"/>
      <c r="D1795" s="12"/>
      <c r="E1795" s="12"/>
      <c r="F1795" s="12"/>
      <c r="G1795" s="12"/>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row>
    <row r="1796" spans="1:45">
      <c r="A1796" s="12"/>
      <c r="B1796" s="12"/>
      <c r="C1796" s="12"/>
      <c r="D1796" s="12"/>
      <c r="E1796" s="12"/>
      <c r="F1796" s="12"/>
      <c r="G1796" s="12"/>
      <c r="H1796" s="12"/>
      <c r="I1796" s="12"/>
      <c r="J1796" s="12"/>
      <c r="K1796" s="12"/>
      <c r="L1796" s="12"/>
      <c r="M1796" s="12"/>
      <c r="N1796" s="12"/>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12"/>
      <c r="AN1796" s="12"/>
      <c r="AO1796" s="12"/>
      <c r="AP1796" s="12"/>
      <c r="AQ1796" s="12"/>
      <c r="AR1796" s="12"/>
      <c r="AS1796" s="12"/>
    </row>
    <row r="1797" spans="1:45">
      <c r="A1797" s="12"/>
      <c r="B1797" s="12"/>
      <c r="C1797" s="12"/>
      <c r="D1797" s="12"/>
      <c r="E1797" s="12"/>
      <c r="F1797" s="12"/>
      <c r="G1797" s="12"/>
      <c r="H1797" s="12"/>
      <c r="I1797" s="12"/>
      <c r="J1797" s="12"/>
      <c r="K1797" s="12"/>
      <c r="L1797" s="12"/>
      <c r="M1797" s="12"/>
      <c r="N1797" s="12"/>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row>
    <row r="1798" spans="1:45">
      <c r="A1798" s="12"/>
      <c r="B1798" s="12"/>
      <c r="C1798" s="12"/>
      <c r="D1798" s="12"/>
      <c r="E1798" s="12"/>
      <c r="F1798" s="12"/>
      <c r="G1798" s="12"/>
      <c r="H1798" s="12"/>
      <c r="I1798" s="12"/>
      <c r="J1798" s="12"/>
      <c r="K1798" s="12"/>
      <c r="L1798" s="12"/>
      <c r="M1798" s="12"/>
      <c r="N1798" s="12"/>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row>
    <row r="1799" spans="1:45">
      <c r="A1799" s="12"/>
      <c r="B1799" s="12"/>
      <c r="C1799" s="12"/>
      <c r="D1799" s="12"/>
      <c r="E1799" s="12"/>
      <c r="F1799" s="12"/>
      <c r="G1799" s="12"/>
      <c r="H1799" s="12"/>
      <c r="I1799" s="12"/>
      <c r="J1799" s="12"/>
      <c r="K1799" s="12"/>
      <c r="L1799" s="12"/>
      <c r="M1799" s="12"/>
      <c r="N1799" s="12"/>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12"/>
      <c r="AN1799" s="12"/>
      <c r="AO1799" s="12"/>
      <c r="AP1799" s="12"/>
      <c r="AQ1799" s="12"/>
      <c r="AR1799" s="12"/>
      <c r="AS1799" s="12"/>
    </row>
    <row r="1800" spans="1:45">
      <c r="A1800" s="12"/>
      <c r="B1800" s="12"/>
      <c r="C1800" s="12"/>
      <c r="D1800" s="12"/>
      <c r="E1800" s="12"/>
      <c r="F1800" s="12"/>
      <c r="G1800" s="12"/>
      <c r="H1800" s="12"/>
      <c r="I1800" s="12"/>
      <c r="J1800" s="12"/>
      <c r="K1800" s="12"/>
      <c r="L1800" s="12"/>
      <c r="M1800" s="12"/>
      <c r="N1800" s="12"/>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2"/>
      <c r="AN1800" s="12"/>
      <c r="AO1800" s="12"/>
      <c r="AP1800" s="12"/>
      <c r="AQ1800" s="12"/>
      <c r="AR1800" s="12"/>
      <c r="AS1800" s="12"/>
    </row>
    <row r="1801" spans="1:45">
      <c r="A1801" s="12"/>
      <c r="B1801" s="12"/>
      <c r="C1801" s="12"/>
      <c r="D1801" s="12"/>
      <c r="E1801" s="12"/>
      <c r="F1801" s="12"/>
      <c r="G1801" s="12"/>
      <c r="H1801" s="12"/>
      <c r="I1801" s="12"/>
      <c r="J1801" s="12"/>
      <c r="K1801" s="12"/>
      <c r="L1801" s="12"/>
      <c r="M1801" s="12"/>
      <c r="N1801" s="12"/>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2"/>
      <c r="AN1801" s="12"/>
      <c r="AO1801" s="12"/>
      <c r="AP1801" s="12"/>
      <c r="AQ1801" s="12"/>
      <c r="AR1801" s="12"/>
      <c r="AS1801" s="12"/>
    </row>
    <row r="1802" spans="1:45">
      <c r="A1802" s="12"/>
      <c r="B1802" s="12"/>
      <c r="C1802" s="12"/>
      <c r="D1802" s="12"/>
      <c r="E1802" s="12"/>
      <c r="F1802" s="12"/>
      <c r="G1802" s="12"/>
      <c r="H1802" s="12"/>
      <c r="I1802" s="12"/>
      <c r="J1802" s="12"/>
      <c r="K1802" s="12"/>
      <c r="L1802" s="12"/>
      <c r="M1802" s="12"/>
      <c r="N1802" s="12"/>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2"/>
      <c r="AN1802" s="12"/>
      <c r="AO1802" s="12"/>
      <c r="AP1802" s="12"/>
      <c r="AQ1802" s="12"/>
      <c r="AR1802" s="12"/>
      <c r="AS1802" s="12"/>
    </row>
    <row r="1803" spans="1:45">
      <c r="A1803" s="12"/>
      <c r="B1803" s="12"/>
      <c r="C1803" s="12"/>
      <c r="D1803" s="12"/>
      <c r="E1803" s="12"/>
      <c r="F1803" s="12"/>
      <c r="G1803" s="12"/>
      <c r="H1803" s="12"/>
      <c r="I1803" s="12"/>
      <c r="J1803" s="12"/>
      <c r="K1803" s="12"/>
      <c r="L1803" s="12"/>
      <c r="M1803" s="12"/>
      <c r="N1803" s="12"/>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2"/>
      <c r="AN1803" s="12"/>
      <c r="AO1803" s="12"/>
      <c r="AP1803" s="12"/>
      <c r="AQ1803" s="12"/>
      <c r="AR1803" s="12"/>
      <c r="AS1803" s="12"/>
    </row>
    <row r="1804" spans="1:45">
      <c r="A1804" s="12"/>
      <c r="B1804" s="12"/>
      <c r="C1804" s="12"/>
      <c r="D1804" s="12"/>
      <c r="E1804" s="12"/>
      <c r="F1804" s="12"/>
      <c r="G1804" s="12"/>
      <c r="H1804" s="12"/>
      <c r="I1804" s="12"/>
      <c r="J1804" s="12"/>
      <c r="K1804" s="12"/>
      <c r="L1804" s="12"/>
      <c r="M1804" s="12"/>
      <c r="N1804" s="12"/>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2"/>
      <c r="AN1804" s="12"/>
      <c r="AO1804" s="12"/>
      <c r="AP1804" s="12"/>
      <c r="AQ1804" s="12"/>
      <c r="AR1804" s="12"/>
      <c r="AS1804" s="12"/>
    </row>
    <row r="1805" spans="1:45">
      <c r="A1805" s="12"/>
      <c r="B1805" s="12"/>
      <c r="C1805" s="12"/>
      <c r="D1805" s="12"/>
      <c r="E1805" s="12"/>
      <c r="F1805" s="12"/>
      <c r="G1805" s="12"/>
      <c r="H1805" s="12"/>
      <c r="I1805" s="12"/>
      <c r="J1805" s="12"/>
      <c r="K1805" s="12"/>
      <c r="L1805" s="12"/>
      <c r="M1805" s="12"/>
      <c r="N1805" s="12"/>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2"/>
      <c r="AN1805" s="12"/>
      <c r="AO1805" s="12"/>
      <c r="AP1805" s="12"/>
      <c r="AQ1805" s="12"/>
      <c r="AR1805" s="12"/>
      <c r="AS1805" s="12"/>
    </row>
    <row r="1806" spans="1:45">
      <c r="A1806" s="12"/>
      <c r="B1806" s="12"/>
      <c r="C1806" s="12"/>
      <c r="D1806" s="12"/>
      <c r="E1806" s="12"/>
      <c r="F1806" s="12"/>
      <c r="G1806" s="12"/>
      <c r="H1806" s="12"/>
      <c r="I1806" s="12"/>
      <c r="J1806" s="12"/>
      <c r="K1806" s="12"/>
      <c r="L1806" s="12"/>
      <c r="M1806" s="12"/>
      <c r="N1806" s="12"/>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2"/>
      <c r="AN1806" s="12"/>
      <c r="AO1806" s="12"/>
      <c r="AP1806" s="12"/>
      <c r="AQ1806" s="12"/>
      <c r="AR1806" s="12"/>
      <c r="AS1806" s="12"/>
    </row>
    <row r="1807" spans="1:45">
      <c r="A1807" s="12"/>
      <c r="B1807" s="12"/>
      <c r="C1807" s="12"/>
      <c r="D1807" s="12"/>
      <c r="E1807" s="12"/>
      <c r="F1807" s="12"/>
      <c r="G1807" s="12"/>
      <c r="H1807" s="12"/>
      <c r="I1807" s="12"/>
      <c r="J1807" s="12"/>
      <c r="K1807" s="12"/>
      <c r="L1807" s="12"/>
      <c r="M1807" s="12"/>
      <c r="N1807" s="12"/>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2"/>
      <c r="AN1807" s="12"/>
      <c r="AO1807" s="12"/>
      <c r="AP1807" s="12"/>
      <c r="AQ1807" s="12"/>
      <c r="AR1807" s="12"/>
      <c r="AS1807" s="12"/>
    </row>
    <row r="1808" spans="1:45">
      <c r="A1808" s="12"/>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2"/>
      <c r="AN1808" s="12"/>
      <c r="AO1808" s="12"/>
      <c r="AP1808" s="12"/>
      <c r="AQ1808" s="12"/>
      <c r="AR1808" s="12"/>
      <c r="AS1808" s="12"/>
    </row>
    <row r="1809" spans="1:45">
      <c r="A1809" s="12"/>
      <c r="B1809" s="12"/>
      <c r="C1809" s="12"/>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2"/>
      <c r="AN1809" s="12"/>
      <c r="AO1809" s="12"/>
      <c r="AP1809" s="12"/>
      <c r="AQ1809" s="12"/>
      <c r="AR1809" s="12"/>
      <c r="AS1809" s="12"/>
    </row>
    <row r="1810" spans="1:45">
      <c r="A1810" s="12"/>
      <c r="B1810" s="12"/>
      <c r="C1810" s="12"/>
      <c r="D1810" s="12"/>
      <c r="E1810" s="12"/>
      <c r="F1810" s="12"/>
      <c r="G1810" s="12"/>
      <c r="H1810" s="12"/>
      <c r="I1810" s="12"/>
      <c r="J1810" s="12"/>
      <c r="K1810" s="12"/>
      <c r="L1810" s="12"/>
      <c r="M1810" s="12"/>
      <c r="N1810" s="12"/>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2"/>
      <c r="AN1810" s="12"/>
      <c r="AO1810" s="12"/>
      <c r="AP1810" s="12"/>
      <c r="AQ1810" s="12"/>
      <c r="AR1810" s="12"/>
      <c r="AS1810" s="12"/>
    </row>
    <row r="1811" spans="1:45">
      <c r="A1811" s="12"/>
      <c r="B1811" s="12"/>
      <c r="C1811" s="12"/>
      <c r="D1811" s="12"/>
      <c r="E1811" s="12"/>
      <c r="F1811" s="12"/>
      <c r="G1811" s="12"/>
      <c r="H1811" s="12"/>
      <c r="I1811" s="12"/>
      <c r="J1811" s="12"/>
      <c r="K1811" s="12"/>
      <c r="L1811" s="12"/>
      <c r="M1811" s="12"/>
      <c r="N1811" s="12"/>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2"/>
      <c r="AN1811" s="12"/>
      <c r="AO1811" s="12"/>
      <c r="AP1811" s="12"/>
      <c r="AQ1811" s="12"/>
      <c r="AR1811" s="12"/>
      <c r="AS1811" s="12"/>
    </row>
    <row r="1812" spans="1:45">
      <c r="A1812" s="12"/>
      <c r="B1812" s="12"/>
      <c r="C1812" s="12"/>
      <c r="D1812" s="12"/>
      <c r="E1812" s="12"/>
      <c r="F1812" s="12"/>
      <c r="G1812" s="12"/>
      <c r="H1812" s="12"/>
      <c r="I1812" s="12"/>
      <c r="J1812" s="12"/>
      <c r="K1812" s="12"/>
      <c r="L1812" s="12"/>
      <c r="M1812" s="12"/>
      <c r="N1812" s="12"/>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2"/>
      <c r="AN1812" s="12"/>
      <c r="AO1812" s="12"/>
      <c r="AP1812" s="12"/>
      <c r="AQ1812" s="12"/>
      <c r="AR1812" s="12"/>
      <c r="AS1812" s="12"/>
    </row>
    <row r="1813" spans="1:45">
      <c r="A1813" s="12"/>
      <c r="B1813" s="12"/>
      <c r="C1813" s="12"/>
      <c r="D1813" s="12"/>
      <c r="E1813" s="12"/>
      <c r="F1813" s="12"/>
      <c r="G1813" s="12"/>
      <c r="H1813" s="12"/>
      <c r="I1813" s="12"/>
      <c r="J1813" s="12"/>
      <c r="K1813" s="12"/>
      <c r="L1813" s="12"/>
      <c r="M1813" s="12"/>
      <c r="N1813" s="12"/>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2"/>
      <c r="AN1813" s="12"/>
      <c r="AO1813" s="12"/>
      <c r="AP1813" s="12"/>
      <c r="AQ1813" s="12"/>
      <c r="AR1813" s="12"/>
      <c r="AS1813" s="12"/>
    </row>
    <row r="1814" spans="1:45">
      <c r="A1814" s="12"/>
      <c r="B1814" s="12"/>
      <c r="C1814" s="12"/>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2"/>
      <c r="AN1814" s="12"/>
      <c r="AO1814" s="12"/>
      <c r="AP1814" s="12"/>
      <c r="AQ1814" s="12"/>
      <c r="AR1814" s="12"/>
      <c r="AS1814" s="12"/>
    </row>
    <row r="1815" spans="1:45">
      <c r="A1815" s="12"/>
      <c r="B1815" s="12"/>
      <c r="C1815" s="12"/>
      <c r="D1815" s="12"/>
      <c r="E1815" s="12"/>
      <c r="F1815" s="12"/>
      <c r="G1815" s="12"/>
      <c r="H1815" s="12"/>
      <c r="I1815" s="12"/>
      <c r="J1815" s="12"/>
      <c r="K1815" s="12"/>
      <c r="L1815" s="12"/>
      <c r="M1815" s="12"/>
      <c r="N1815" s="12"/>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2"/>
      <c r="AN1815" s="12"/>
      <c r="AO1815" s="12"/>
      <c r="AP1815" s="12"/>
      <c r="AQ1815" s="12"/>
      <c r="AR1815" s="12"/>
      <c r="AS1815" s="12"/>
    </row>
    <row r="1816" spans="1:45">
      <c r="A1816" s="12"/>
      <c r="B1816" s="12"/>
      <c r="C1816" s="12"/>
      <c r="D1816" s="12"/>
      <c r="E1816" s="12"/>
      <c r="F1816" s="12"/>
      <c r="G1816" s="12"/>
      <c r="H1816" s="12"/>
      <c r="I1816" s="12"/>
      <c r="J1816" s="12"/>
      <c r="K1816" s="12"/>
      <c r="L1816" s="12"/>
      <c r="M1816" s="12"/>
      <c r="N1816" s="12"/>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2"/>
      <c r="AN1816" s="12"/>
      <c r="AO1816" s="12"/>
      <c r="AP1816" s="12"/>
      <c r="AQ1816" s="12"/>
      <c r="AR1816" s="12"/>
      <c r="AS1816" s="12"/>
    </row>
    <row r="1817" spans="1:45">
      <c r="A1817" s="12"/>
      <c r="B1817" s="12"/>
      <c r="C1817" s="12"/>
      <c r="D1817" s="12"/>
      <c r="E1817" s="12"/>
      <c r="F1817" s="12"/>
      <c r="G1817" s="12"/>
      <c r="H1817" s="12"/>
      <c r="I1817" s="12"/>
      <c r="J1817" s="12"/>
      <c r="K1817" s="12"/>
      <c r="L1817" s="12"/>
      <c r="M1817" s="12"/>
      <c r="N1817" s="12"/>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2"/>
      <c r="AN1817" s="12"/>
      <c r="AO1817" s="12"/>
      <c r="AP1817" s="12"/>
      <c r="AQ1817" s="12"/>
      <c r="AR1817" s="12"/>
      <c r="AS1817" s="12"/>
    </row>
    <row r="1818" spans="1:45">
      <c r="A1818" s="12"/>
      <c r="B1818" s="12"/>
      <c r="C1818" s="12"/>
      <c r="D1818" s="12"/>
      <c r="E1818" s="12"/>
      <c r="F1818" s="12"/>
      <c r="G1818" s="12"/>
      <c r="H1818" s="12"/>
      <c r="I1818" s="12"/>
      <c r="J1818" s="12"/>
      <c r="K1818" s="12"/>
      <c r="L1818" s="12"/>
      <c r="M1818" s="12"/>
      <c r="N1818" s="12"/>
      <c r="O1818" s="12"/>
      <c r="P1818" s="12"/>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2"/>
      <c r="AN1818" s="12"/>
      <c r="AO1818" s="12"/>
      <c r="AP1818" s="12"/>
      <c r="AQ1818" s="12"/>
      <c r="AR1818" s="12"/>
      <c r="AS1818" s="12"/>
    </row>
    <row r="1819" spans="1:45">
      <c r="A1819" s="12"/>
      <c r="B1819" s="12"/>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c r="AM1819" s="12"/>
      <c r="AN1819" s="12"/>
      <c r="AO1819" s="12"/>
      <c r="AP1819" s="12"/>
      <c r="AQ1819" s="12"/>
      <c r="AR1819" s="12"/>
      <c r="AS1819" s="12"/>
    </row>
    <row r="1820" spans="1:45">
      <c r="A1820" s="12"/>
      <c r="B1820" s="12"/>
      <c r="C1820" s="12"/>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c r="AM1820" s="12"/>
      <c r="AN1820" s="12"/>
      <c r="AO1820" s="12"/>
      <c r="AP1820" s="12"/>
      <c r="AQ1820" s="12"/>
      <c r="AR1820" s="12"/>
      <c r="AS1820" s="12"/>
    </row>
    <row r="1821" spans="1:45">
      <c r="A1821" s="12"/>
      <c r="B1821" s="12"/>
      <c r="C1821" s="12"/>
      <c r="D1821" s="12"/>
      <c r="E1821" s="12"/>
      <c r="F1821" s="12"/>
      <c r="G1821" s="12"/>
      <c r="H1821" s="12"/>
      <c r="I1821" s="12"/>
      <c r="J1821" s="12"/>
      <c r="K1821" s="12"/>
      <c r="L1821" s="12"/>
      <c r="M1821" s="12"/>
      <c r="N1821" s="12"/>
      <c r="O1821" s="12"/>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1821" s="12"/>
      <c r="AN1821" s="12"/>
      <c r="AO1821" s="12"/>
      <c r="AP1821" s="12"/>
      <c r="AQ1821" s="12"/>
      <c r="AR1821" s="12"/>
      <c r="AS1821" s="12"/>
    </row>
    <row r="1822" spans="1:45">
      <c r="A1822" s="12"/>
      <c r="B1822" s="12"/>
      <c r="C1822" s="12"/>
      <c r="D1822" s="12"/>
      <c r="E1822" s="12"/>
      <c r="F1822" s="12"/>
      <c r="G1822" s="12"/>
      <c r="H1822" s="12"/>
      <c r="I1822" s="12"/>
      <c r="J1822" s="12"/>
      <c r="K1822" s="12"/>
      <c r="L1822" s="12"/>
      <c r="M1822" s="12"/>
      <c r="N1822" s="12"/>
      <c r="O1822" s="12"/>
      <c r="P1822" s="12"/>
      <c r="Q1822" s="12"/>
      <c r="R1822" s="12"/>
      <c r="S1822" s="12"/>
      <c r="T1822" s="12"/>
      <c r="U1822" s="12"/>
      <c r="V1822" s="12"/>
      <c r="W1822" s="12"/>
      <c r="X1822" s="12"/>
      <c r="Y1822" s="12"/>
      <c r="Z1822" s="12"/>
      <c r="AA1822" s="12"/>
      <c r="AB1822" s="12"/>
      <c r="AC1822" s="12"/>
      <c r="AD1822" s="12"/>
      <c r="AE1822" s="12"/>
      <c r="AF1822" s="12"/>
      <c r="AG1822" s="12"/>
      <c r="AH1822" s="12"/>
      <c r="AI1822" s="12"/>
      <c r="AJ1822" s="12"/>
      <c r="AK1822" s="12"/>
      <c r="AL1822" s="12"/>
      <c r="AM1822" s="12"/>
      <c r="AN1822" s="12"/>
      <c r="AO1822" s="12"/>
      <c r="AP1822" s="12"/>
      <c r="AQ1822" s="12"/>
      <c r="AR1822" s="12"/>
      <c r="AS1822" s="12"/>
    </row>
    <row r="1823" spans="1:45">
      <c r="A1823" s="12"/>
      <c r="B1823" s="12"/>
      <c r="C1823" s="12"/>
      <c r="D1823" s="12"/>
      <c r="E1823" s="12"/>
      <c r="F1823" s="12"/>
      <c r="G1823" s="12"/>
      <c r="H1823" s="12"/>
      <c r="I1823" s="12"/>
      <c r="J1823" s="12"/>
      <c r="K1823" s="12"/>
      <c r="L1823" s="12"/>
      <c r="M1823" s="12"/>
      <c r="N1823" s="12"/>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1823" s="12"/>
      <c r="AN1823" s="12"/>
      <c r="AO1823" s="12"/>
      <c r="AP1823" s="12"/>
      <c r="AQ1823" s="12"/>
      <c r="AR1823" s="12"/>
      <c r="AS1823" s="12"/>
    </row>
    <row r="1824" spans="1:45">
      <c r="A1824" s="12"/>
      <c r="B1824" s="12"/>
      <c r="C1824" s="12"/>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1824" s="12"/>
      <c r="AN1824" s="12"/>
      <c r="AO1824" s="12"/>
      <c r="AP1824" s="12"/>
      <c r="AQ1824" s="12"/>
      <c r="AR1824" s="12"/>
      <c r="AS1824" s="12"/>
    </row>
    <row r="1825" spans="1:45">
      <c r="A1825" s="12"/>
      <c r="B1825" s="12"/>
      <c r="C1825" s="12"/>
      <c r="D1825" s="12"/>
      <c r="E1825" s="12"/>
      <c r="F1825" s="12"/>
      <c r="G1825" s="12"/>
      <c r="H1825" s="12"/>
      <c r="I1825" s="12"/>
      <c r="J1825" s="12"/>
      <c r="K1825" s="12"/>
      <c r="L1825" s="12"/>
      <c r="M1825" s="12"/>
      <c r="N1825" s="12"/>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1825" s="12"/>
      <c r="AN1825" s="12"/>
      <c r="AO1825" s="12"/>
      <c r="AP1825" s="12"/>
      <c r="AQ1825" s="12"/>
      <c r="AR1825" s="12"/>
      <c r="AS1825" s="12"/>
    </row>
    <row r="1826" spans="1:45">
      <c r="A1826" s="12"/>
      <c r="B1826" s="12"/>
      <c r="C1826" s="12"/>
      <c r="D1826" s="12"/>
      <c r="E1826" s="12"/>
      <c r="F1826" s="12"/>
      <c r="G1826" s="12"/>
      <c r="H1826" s="12"/>
      <c r="I1826" s="12"/>
      <c r="J1826" s="12"/>
      <c r="K1826" s="12"/>
      <c r="L1826" s="12"/>
      <c r="M1826" s="12"/>
      <c r="N1826" s="12"/>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1826" s="12"/>
      <c r="AN1826" s="12"/>
      <c r="AO1826" s="12"/>
      <c r="AP1826" s="12"/>
      <c r="AQ1826" s="12"/>
      <c r="AR1826" s="12"/>
      <c r="AS1826" s="12"/>
    </row>
    <row r="1827" spans="1:45">
      <c r="A1827" s="12"/>
      <c r="B1827" s="12"/>
      <c r="C1827" s="12"/>
      <c r="D1827" s="12"/>
      <c r="E1827" s="12"/>
      <c r="F1827" s="12"/>
      <c r="G1827" s="12"/>
      <c r="H1827" s="12"/>
      <c r="I1827" s="12"/>
      <c r="J1827" s="12"/>
      <c r="K1827" s="12"/>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2"/>
      <c r="AN1827" s="12"/>
      <c r="AO1827" s="12"/>
      <c r="AP1827" s="12"/>
      <c r="AQ1827" s="12"/>
      <c r="AR1827" s="12"/>
      <c r="AS1827" s="12"/>
    </row>
    <row r="1828" spans="1:45">
      <c r="A1828" s="12"/>
      <c r="B1828" s="12"/>
      <c r="C1828" s="12"/>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2"/>
      <c r="AN1828" s="12"/>
      <c r="AO1828" s="12"/>
      <c r="AP1828" s="12"/>
      <c r="AQ1828" s="12"/>
      <c r="AR1828" s="12"/>
      <c r="AS1828" s="12"/>
    </row>
    <row r="1829" spans="1:45">
      <c r="A1829" s="12"/>
      <c r="B1829" s="12"/>
      <c r="C1829" s="12"/>
      <c r="D1829" s="12"/>
      <c r="E1829" s="12"/>
      <c r="F1829" s="12"/>
      <c r="G1829" s="12"/>
      <c r="H1829" s="12"/>
      <c r="I1829" s="12"/>
      <c r="J1829" s="12"/>
      <c r="K1829" s="12"/>
      <c r="L1829" s="12"/>
      <c r="M1829" s="12"/>
      <c r="N1829" s="12"/>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row>
    <row r="1830" spans="1:45">
      <c r="A1830" s="12"/>
      <c r="B1830" s="12"/>
      <c r="C1830" s="12"/>
      <c r="D1830" s="12"/>
      <c r="E1830" s="12"/>
      <c r="F1830" s="12"/>
      <c r="G1830" s="12"/>
      <c r="H1830" s="12"/>
      <c r="I1830" s="12"/>
      <c r="J1830" s="12"/>
      <c r="K1830" s="12"/>
      <c r="L1830" s="12"/>
      <c r="M1830" s="12"/>
      <c r="N1830" s="12"/>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2"/>
      <c r="AN1830" s="12"/>
      <c r="AO1830" s="12"/>
      <c r="AP1830" s="12"/>
      <c r="AQ1830" s="12"/>
      <c r="AR1830" s="12"/>
      <c r="AS1830" s="12"/>
    </row>
    <row r="1831" spans="1:45">
      <c r="A1831" s="12"/>
      <c r="B1831" s="12"/>
      <c r="C1831" s="12"/>
      <c r="D1831" s="12"/>
      <c r="E1831" s="12"/>
      <c r="F1831" s="12"/>
      <c r="G1831" s="12"/>
      <c r="H1831" s="12"/>
      <c r="I1831" s="12"/>
      <c r="J1831" s="12"/>
      <c r="K1831" s="12"/>
      <c r="L1831" s="12"/>
      <c r="M1831" s="12"/>
      <c r="N1831" s="12"/>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row>
    <row r="1832" spans="1:45">
      <c r="A1832" s="12"/>
      <c r="B1832" s="12"/>
      <c r="C1832" s="12"/>
      <c r="D1832" s="12"/>
      <c r="E1832" s="12"/>
      <c r="F1832" s="12"/>
      <c r="G1832" s="12"/>
      <c r="H1832" s="12"/>
      <c r="I1832" s="12"/>
      <c r="J1832" s="12"/>
      <c r="K1832" s="12"/>
      <c r="L1832" s="12"/>
      <c r="M1832" s="12"/>
      <c r="N1832" s="12"/>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2"/>
      <c r="AN1832" s="12"/>
      <c r="AO1832" s="12"/>
      <c r="AP1832" s="12"/>
      <c r="AQ1832" s="12"/>
      <c r="AR1832" s="12"/>
      <c r="AS1832" s="12"/>
    </row>
    <row r="1833" spans="1:45">
      <c r="A1833" s="12"/>
      <c r="B1833" s="12"/>
      <c r="C1833" s="12"/>
      <c r="D1833" s="12"/>
      <c r="E1833" s="12"/>
      <c r="F1833" s="12"/>
      <c r="G1833" s="12"/>
      <c r="H1833" s="12"/>
      <c r="I1833" s="12"/>
      <c r="J1833" s="12"/>
      <c r="K1833" s="12"/>
      <c r="L1833" s="12"/>
      <c r="M1833" s="12"/>
      <c r="N1833" s="12"/>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2"/>
      <c r="AN1833" s="12"/>
      <c r="AO1833" s="12"/>
      <c r="AP1833" s="12"/>
      <c r="AQ1833" s="12"/>
      <c r="AR1833" s="12"/>
      <c r="AS1833" s="12"/>
    </row>
    <row r="1834" spans="1:45">
      <c r="A1834" s="12"/>
      <c r="B1834" s="12"/>
      <c r="C1834" s="12"/>
      <c r="D1834" s="12"/>
      <c r="E1834" s="12"/>
      <c r="F1834" s="12"/>
      <c r="G1834" s="12"/>
      <c r="H1834" s="12"/>
      <c r="I1834" s="12"/>
      <c r="J1834" s="12"/>
      <c r="K1834" s="12"/>
      <c r="L1834" s="12"/>
      <c r="M1834" s="12"/>
      <c r="N1834" s="12"/>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2"/>
      <c r="AN1834" s="12"/>
      <c r="AO1834" s="12"/>
      <c r="AP1834" s="12"/>
      <c r="AQ1834" s="12"/>
      <c r="AR1834" s="12"/>
      <c r="AS1834" s="12"/>
    </row>
    <row r="1835" spans="1:45">
      <c r="A1835" s="12"/>
      <c r="B1835" s="12"/>
      <c r="C1835" s="12"/>
      <c r="D1835" s="12"/>
      <c r="E1835" s="12"/>
      <c r="F1835" s="12"/>
      <c r="G1835" s="12"/>
      <c r="H1835" s="12"/>
      <c r="I1835" s="12"/>
      <c r="J1835" s="12"/>
      <c r="K1835" s="12"/>
      <c r="L1835" s="12"/>
      <c r="M1835" s="12"/>
      <c r="N1835" s="12"/>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2"/>
      <c r="AN1835" s="12"/>
      <c r="AO1835" s="12"/>
      <c r="AP1835" s="12"/>
      <c r="AQ1835" s="12"/>
      <c r="AR1835" s="12"/>
      <c r="AS1835" s="12"/>
    </row>
    <row r="1836" spans="1:45">
      <c r="A1836" s="12"/>
      <c r="B1836" s="12"/>
      <c r="C1836" s="12"/>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1836" s="12"/>
      <c r="AN1836" s="12"/>
      <c r="AO1836" s="12"/>
      <c r="AP1836" s="12"/>
      <c r="AQ1836" s="12"/>
      <c r="AR1836" s="12"/>
      <c r="AS1836" s="12"/>
    </row>
    <row r="1837" spans="1:45">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row>
    <row r="1838" spans="1:45">
      <c r="A1838" s="12"/>
      <c r="B1838" s="12"/>
      <c r="C1838" s="12"/>
      <c r="D1838" s="12"/>
      <c r="E1838" s="12"/>
      <c r="F1838" s="12"/>
      <c r="G1838" s="12"/>
      <c r="H1838" s="12"/>
      <c r="I1838" s="12"/>
      <c r="J1838" s="12"/>
      <c r="K1838" s="12"/>
      <c r="L1838" s="12"/>
      <c r="M1838" s="12"/>
      <c r="N1838" s="12"/>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1838" s="12"/>
      <c r="AN1838" s="12"/>
      <c r="AO1838" s="12"/>
      <c r="AP1838" s="12"/>
      <c r="AQ1838" s="12"/>
      <c r="AR1838" s="12"/>
      <c r="AS1838" s="12"/>
    </row>
    <row r="1839" spans="1:45">
      <c r="A1839" s="12"/>
      <c r="B1839" s="12"/>
      <c r="C1839" s="12"/>
      <c r="D1839" s="12"/>
      <c r="E1839" s="12"/>
      <c r="F1839" s="12"/>
      <c r="G1839" s="12"/>
      <c r="H1839" s="12"/>
      <c r="I1839" s="12"/>
      <c r="J1839" s="12"/>
      <c r="K1839" s="12"/>
      <c r="L1839" s="12"/>
      <c r="M1839" s="12"/>
      <c r="N1839" s="12"/>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2"/>
      <c r="AN1839" s="12"/>
      <c r="AO1839" s="12"/>
      <c r="AP1839" s="12"/>
      <c r="AQ1839" s="12"/>
      <c r="AR1839" s="12"/>
      <c r="AS1839" s="12"/>
    </row>
    <row r="1840" spans="1:45">
      <c r="A1840" s="12"/>
      <c r="B1840" s="12"/>
      <c r="C1840" s="12"/>
      <c r="D1840" s="12"/>
      <c r="E1840" s="12"/>
      <c r="F1840" s="12"/>
      <c r="G1840" s="12"/>
      <c r="H1840" s="12"/>
      <c r="I1840" s="12"/>
      <c r="J1840" s="12"/>
      <c r="K1840" s="12"/>
      <c r="L1840" s="12"/>
      <c r="M1840" s="12"/>
      <c r="N1840" s="12"/>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2"/>
      <c r="AN1840" s="12"/>
      <c r="AO1840" s="12"/>
      <c r="AP1840" s="12"/>
      <c r="AQ1840" s="12"/>
      <c r="AR1840" s="12"/>
      <c r="AS1840" s="12"/>
    </row>
    <row r="1841" spans="1:45">
      <c r="A1841" s="12"/>
      <c r="B1841" s="12"/>
      <c r="C1841" s="12"/>
      <c r="D1841" s="12"/>
      <c r="E1841" s="12"/>
      <c r="F1841" s="12"/>
      <c r="G1841" s="12"/>
      <c r="H1841" s="12"/>
      <c r="I1841" s="12"/>
      <c r="J1841" s="12"/>
      <c r="K1841" s="12"/>
      <c r="L1841" s="12"/>
      <c r="M1841" s="12"/>
      <c r="N1841" s="12"/>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2"/>
      <c r="AN1841" s="12"/>
      <c r="AO1841" s="12"/>
      <c r="AP1841" s="12"/>
      <c r="AQ1841" s="12"/>
      <c r="AR1841" s="12"/>
      <c r="AS1841" s="12"/>
    </row>
    <row r="1842" spans="1:45">
      <c r="A1842" s="12"/>
      <c r="B1842" s="12"/>
      <c r="C1842" s="12"/>
      <c r="D1842" s="12"/>
      <c r="E1842" s="12"/>
      <c r="F1842" s="12"/>
      <c r="G1842" s="12"/>
      <c r="H1842" s="12"/>
      <c r="I1842" s="12"/>
      <c r="J1842" s="12"/>
      <c r="K1842" s="12"/>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row>
    <row r="1843" spans="1:45">
      <c r="A1843" s="12"/>
      <c r="B1843" s="12"/>
      <c r="C1843" s="12"/>
      <c r="D1843" s="12"/>
      <c r="E1843" s="12"/>
      <c r="F1843" s="12"/>
      <c r="G1843" s="12"/>
      <c r="H1843" s="12"/>
      <c r="I1843" s="12"/>
      <c r="J1843" s="12"/>
      <c r="K1843" s="12"/>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row>
  </sheetData>
  <sheetProtection sheet="1" objects="1" scenarios="1" formatColumns="0" formatRows="0"/>
  <mergeCells count="552">
    <mergeCell ref="P156:W156"/>
    <mergeCell ref="P157:W157"/>
    <mergeCell ref="P158:W158"/>
    <mergeCell ref="P159:W159"/>
    <mergeCell ref="P160:W160"/>
    <mergeCell ref="P214:W214"/>
    <mergeCell ref="P215:W215"/>
    <mergeCell ref="P209:W213"/>
    <mergeCell ref="P199:W205"/>
    <mergeCell ref="P183:W195"/>
    <mergeCell ref="P206:W206"/>
    <mergeCell ref="P207:W207"/>
    <mergeCell ref="P208:W208"/>
    <mergeCell ref="P181:W181"/>
    <mergeCell ref="P182:W182"/>
    <mergeCell ref="P196:W196"/>
    <mergeCell ref="P197:W197"/>
    <mergeCell ref="P198:W198"/>
    <mergeCell ref="H15:I15"/>
    <mergeCell ref="H16:I16"/>
    <mergeCell ref="H17:I17"/>
    <mergeCell ref="H37:I37"/>
    <mergeCell ref="H38:I38"/>
    <mergeCell ref="H39:I39"/>
    <mergeCell ref="H40:I40"/>
    <mergeCell ref="H30:I30"/>
    <mergeCell ref="H31:I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8:N8"/>
    <mergeCell ref="B11:C11"/>
    <mergeCell ref="E11:F11"/>
    <mergeCell ref="H11:I11"/>
    <mergeCell ref="H12:I12"/>
    <mergeCell ref="H13:I13"/>
    <mergeCell ref="B12:C12"/>
    <mergeCell ref="B13:C13"/>
    <mergeCell ref="B14:C14"/>
    <mergeCell ref="E12:F12"/>
    <mergeCell ref="E13:F13"/>
    <mergeCell ref="H14:I14"/>
    <mergeCell ref="L10:R11"/>
    <mergeCell ref="B62:C62"/>
    <mergeCell ref="B63:C63"/>
    <mergeCell ref="B54:C54"/>
    <mergeCell ref="B55:C55"/>
    <mergeCell ref="B50:C50"/>
    <mergeCell ref="B51:C51"/>
    <mergeCell ref="B52:C52"/>
    <mergeCell ref="B53:C53"/>
    <mergeCell ref="B47:C47"/>
    <mergeCell ref="B48:C48"/>
    <mergeCell ref="B49:C49"/>
    <mergeCell ref="E82:F82"/>
    <mergeCell ref="E83:F83"/>
    <mergeCell ref="H83:N83"/>
    <mergeCell ref="B82:C82"/>
    <mergeCell ref="E79:F79"/>
    <mergeCell ref="H79:N79"/>
    <mergeCell ref="E80:F80"/>
    <mergeCell ref="E81:F81"/>
    <mergeCell ref="H81:N81"/>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B160:C160"/>
    <mergeCell ref="B165:C165"/>
    <mergeCell ref="B167:C167"/>
    <mergeCell ref="B162:C162"/>
    <mergeCell ref="J157:K157"/>
    <mergeCell ref="B154:C154"/>
    <mergeCell ref="J193:K193"/>
    <mergeCell ref="J194:K194"/>
    <mergeCell ref="J195:K195"/>
    <mergeCell ref="J196:K196"/>
    <mergeCell ref="M162:N162"/>
    <mergeCell ref="B164:C164"/>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79:C179"/>
    <mergeCell ref="B180:C180"/>
    <mergeCell ref="B181:C181"/>
    <mergeCell ref="B182:C182"/>
    <mergeCell ref="B183:C183"/>
    <mergeCell ref="B184:C184"/>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G189:H189"/>
    <mergeCell ref="G190:H190"/>
    <mergeCell ref="G191:H191"/>
    <mergeCell ref="G192:H192"/>
    <mergeCell ref="G193:H193"/>
    <mergeCell ref="G194:H194"/>
    <mergeCell ref="B200:C200"/>
    <mergeCell ref="B197:C197"/>
    <mergeCell ref="B202:C202"/>
    <mergeCell ref="B199:C199"/>
    <mergeCell ref="B192:C192"/>
    <mergeCell ref="B191:C191"/>
    <mergeCell ref="B194:C194"/>
    <mergeCell ref="B193:C193"/>
    <mergeCell ref="B198:C198"/>
    <mergeCell ref="G207:H207"/>
    <mergeCell ref="G208:H208"/>
    <mergeCell ref="G212:H212"/>
    <mergeCell ref="G195:H195"/>
    <mergeCell ref="G196:H196"/>
    <mergeCell ref="G197:H197"/>
    <mergeCell ref="G198:H198"/>
    <mergeCell ref="G199:H199"/>
    <mergeCell ref="G200:H200"/>
    <mergeCell ref="G201:H201"/>
    <mergeCell ref="G202:H202"/>
    <mergeCell ref="G203:H203"/>
    <mergeCell ref="G210:H210"/>
    <mergeCell ref="G211:H211"/>
    <mergeCell ref="G204:H204"/>
    <mergeCell ref="G205:H205"/>
    <mergeCell ref="G206:H206"/>
    <mergeCell ref="G209:H209"/>
    <mergeCell ref="J190:K190"/>
    <mergeCell ref="J191:K191"/>
    <mergeCell ref="M191:N191"/>
    <mergeCell ref="M192:N192"/>
    <mergeCell ref="J192:K192"/>
    <mergeCell ref="J181:K181"/>
    <mergeCell ref="J182:K182"/>
    <mergeCell ref="M178:N178"/>
    <mergeCell ref="M180:N180"/>
    <mergeCell ref="J183:K183"/>
    <mergeCell ref="J184:K184"/>
    <mergeCell ref="J189:K189"/>
    <mergeCell ref="M210:N210"/>
    <mergeCell ref="M211:N211"/>
    <mergeCell ref="M212:N212"/>
    <mergeCell ref="M213:N213"/>
    <mergeCell ref="M214:N214"/>
    <mergeCell ref="M181:N181"/>
    <mergeCell ref="M182:N182"/>
    <mergeCell ref="M183:N183"/>
    <mergeCell ref="M184:N184"/>
    <mergeCell ref="M185:N185"/>
    <mergeCell ref="M186:N186"/>
    <mergeCell ref="M200:N200"/>
    <mergeCell ref="M205:N205"/>
    <mergeCell ref="M206:N206"/>
    <mergeCell ref="M207:N207"/>
    <mergeCell ref="M194:N194"/>
    <mergeCell ref="M199:N199"/>
    <mergeCell ref="M209:N209"/>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M197:N197"/>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workbookViewId="0"/>
  </sheetViews>
  <sheetFormatPr defaultColWidth="8.85546875" defaultRowHeight="15"/>
  <cols>
    <col min="1" max="1" width="3.42578125" style="20" customWidth="1"/>
    <col min="2" max="2" width="52.42578125" style="20" customWidth="1"/>
    <col min="3" max="3" width="11" style="20" customWidth="1"/>
    <col min="4" max="4" width="10" style="20" customWidth="1"/>
    <col min="5" max="5" width="15.7109375" style="20" customWidth="1"/>
    <col min="6" max="16384" width="8.85546875" style="20"/>
  </cols>
  <sheetData>
    <row r="1" spans="1:11" ht="16.5" thickBot="1">
      <c r="A1" s="524"/>
      <c r="B1" s="524"/>
      <c r="C1" s="524"/>
      <c r="D1" s="524"/>
      <c r="E1" s="524"/>
      <c r="F1" s="524"/>
      <c r="G1" s="524"/>
      <c r="H1" s="524"/>
      <c r="I1" s="524"/>
      <c r="J1" s="524"/>
      <c r="K1" s="524"/>
    </row>
    <row r="2" spans="1:11" ht="16.5" thickBot="1">
      <c r="A2" s="524"/>
      <c r="B2" s="34" t="s">
        <v>320</v>
      </c>
      <c r="C2" s="524"/>
      <c r="D2" s="524"/>
      <c r="E2" s="524"/>
      <c r="F2" s="524"/>
      <c r="G2" s="524"/>
      <c r="H2" s="524"/>
      <c r="I2" s="524"/>
      <c r="J2" s="524"/>
      <c r="K2" s="524"/>
    </row>
    <row r="3" spans="1:11" ht="15.75">
      <c r="A3" s="524"/>
      <c r="B3" s="524"/>
      <c r="C3" s="524"/>
      <c r="D3" s="524"/>
      <c r="E3" s="738"/>
      <c r="F3" s="738"/>
      <c r="G3" s="738"/>
      <c r="H3" s="738"/>
      <c r="I3" s="738"/>
      <c r="J3" s="738"/>
      <c r="K3" s="738"/>
    </row>
    <row r="4" spans="1:11" ht="15.75">
      <c r="A4" s="35">
        <v>1</v>
      </c>
      <c r="B4" s="36" t="s">
        <v>321</v>
      </c>
      <c r="C4" s="739"/>
      <c r="D4" s="739"/>
      <c r="E4" s="524"/>
      <c r="F4" s="524"/>
      <c r="G4" s="524"/>
      <c r="H4" s="524"/>
      <c r="I4" s="524"/>
      <c r="J4" s="524"/>
      <c r="K4" s="524"/>
    </row>
    <row r="5" spans="1:11" ht="32.25" customHeight="1">
      <c r="A5" s="35">
        <v>2</v>
      </c>
      <c r="B5" s="538" t="s">
        <v>322</v>
      </c>
      <c r="C5" s="524"/>
      <c r="D5" s="524"/>
      <c r="E5" s="524"/>
      <c r="F5" s="524"/>
      <c r="G5" s="524"/>
      <c r="H5" s="524"/>
      <c r="I5" s="524"/>
      <c r="J5" s="524"/>
      <c r="K5" s="524"/>
    </row>
    <row r="6" spans="1:11" ht="15.75">
      <c r="A6" s="35">
        <v>3</v>
      </c>
      <c r="B6" s="524" t="s">
        <v>323</v>
      </c>
      <c r="C6" s="524"/>
      <c r="D6" s="524"/>
      <c r="E6" s="524"/>
      <c r="F6" s="524"/>
      <c r="G6" s="524"/>
      <c r="H6" s="524"/>
      <c r="I6" s="524"/>
      <c r="J6" s="524"/>
      <c r="K6" s="524"/>
    </row>
    <row r="7" spans="1:11" ht="19.5" customHeight="1">
      <c r="A7" s="524"/>
      <c r="B7" s="524"/>
      <c r="C7" s="524"/>
      <c r="D7" s="524"/>
      <c r="E7" s="524"/>
      <c r="F7" s="524"/>
      <c r="G7" s="524"/>
      <c r="H7" s="524"/>
      <c r="I7" s="524"/>
      <c r="J7" s="524"/>
      <c r="K7" s="524"/>
    </row>
    <row r="8" spans="1:11" ht="16.5" thickBot="1">
      <c r="A8" s="524"/>
      <c r="B8" s="524"/>
      <c r="C8" s="524"/>
      <c r="D8" s="524"/>
      <c r="E8" s="524"/>
      <c r="F8" s="524"/>
      <c r="G8" s="524"/>
      <c r="H8" s="524"/>
      <c r="I8" s="524"/>
      <c r="J8" s="524"/>
      <c r="K8" s="524"/>
    </row>
    <row r="9" spans="1:11" ht="16.5" thickBot="1">
      <c r="A9" s="113" t="s">
        <v>324</v>
      </c>
      <c r="B9" s="114" t="s">
        <v>14</v>
      </c>
      <c r="C9" s="115" t="s">
        <v>15</v>
      </c>
      <c r="D9" s="116" t="s">
        <v>16</v>
      </c>
      <c r="E9" s="117" t="s">
        <v>325</v>
      </c>
      <c r="F9" s="524"/>
      <c r="G9" s="524"/>
      <c r="H9" s="524"/>
      <c r="I9" s="524"/>
      <c r="J9" s="524"/>
      <c r="K9" s="524"/>
    </row>
    <row r="10" spans="1:11" ht="15.75" customHeight="1">
      <c r="A10" s="118">
        <v>1</v>
      </c>
      <c r="B10" s="38" t="str">
        <f>'PART I'!B28</f>
        <v xml:space="preserve">Home Depot has shown great success when entering new market segments because their marketing strategies that consist of utilizing social media, blogs, workshops, etc. reaching as many potential customers as possible and providing insist into their products far beyond that of its competitors (ModGirlMarketing, 2016). </v>
      </c>
      <c r="C10" s="119">
        <f>'PART I'!D28</f>
        <v>0.05</v>
      </c>
      <c r="D10" s="120">
        <f>'PART I'!F28</f>
        <v>4</v>
      </c>
      <c r="E10" s="137">
        <f t="shared" ref="E10:E19" si="0">C10*D10</f>
        <v>0.2</v>
      </c>
      <c r="F10" s="524"/>
      <c r="G10" s="524"/>
      <c r="H10" s="524"/>
      <c r="I10" s="524"/>
      <c r="J10" s="524"/>
      <c r="K10" s="524"/>
    </row>
    <row r="11" spans="1:11" ht="14.25" customHeight="1">
      <c r="A11" s="122">
        <v>2</v>
      </c>
      <c r="B11" s="123" t="str">
        <f>'PART I'!B29</f>
        <v xml:space="preserve">Home Depot holds a large share of the building and garden market share with Over 29%, compared to its main competitor Lowe’s only holding 19% (Danziger, 2020). </v>
      </c>
      <c r="C11" s="124">
        <f>'PART I'!D29</f>
        <v>7.0000000000000007E-2</v>
      </c>
      <c r="D11" s="125">
        <f>'PART I'!F29</f>
        <v>4</v>
      </c>
      <c r="E11" s="139">
        <f t="shared" si="0"/>
        <v>0.28000000000000003</v>
      </c>
      <c r="F11" s="524"/>
      <c r="G11" s="524"/>
      <c r="H11" s="524"/>
      <c r="I11" s="524"/>
      <c r="J11" s="524"/>
      <c r="K11" s="524"/>
    </row>
    <row r="12" spans="1:11" ht="15.75">
      <c r="A12" s="127">
        <v>3</v>
      </c>
      <c r="B12" s="128" t="str">
        <f>'PART I'!B30</f>
        <v xml:space="preserve">Home Depot has very strong cash flows, over 11 billion in 2019, that allow them to develop and enter into emerging markets as well as capitalize on new advancements in technology, leading to a decrease in operating costs and increase in sales (FernFortUniversity).  </v>
      </c>
      <c r="C12" s="129">
        <f>'PART I'!D30</f>
        <v>0.05</v>
      </c>
      <c r="D12" s="130">
        <f>'PART I'!F30</f>
        <v>4</v>
      </c>
      <c r="E12" s="141">
        <f t="shared" si="0"/>
        <v>0.2</v>
      </c>
      <c r="F12" s="524"/>
      <c r="G12" s="524"/>
      <c r="H12" s="524"/>
      <c r="I12" s="524"/>
      <c r="J12" s="524"/>
      <c r="K12" s="524"/>
    </row>
    <row r="13" spans="1:11" ht="15.75" customHeight="1">
      <c r="A13" s="122">
        <v>4</v>
      </c>
      <c r="B13" s="123" t="str">
        <f>'PART I'!B31</f>
        <v xml:space="preserve">Home Depot focuses greatly on their employees through intensive training programs and research &amp; development that allow for a more knowledgeable workforce, spending on average 6 months in training to start with continual training programs (Home Depot).  </v>
      </c>
      <c r="C13" s="124">
        <f>'PART I'!D31</f>
        <v>0.04</v>
      </c>
      <c r="D13" s="125">
        <f>'PART I'!F31</f>
        <v>3</v>
      </c>
      <c r="E13" s="139">
        <f t="shared" si="0"/>
        <v>0.12</v>
      </c>
      <c r="F13" s="524"/>
      <c r="G13" s="524"/>
      <c r="H13" s="524"/>
      <c r="I13" s="524"/>
      <c r="J13" s="524"/>
      <c r="K13" s="524"/>
    </row>
    <row r="14" spans="1:11" ht="15.75">
      <c r="A14" s="127">
        <v>5</v>
      </c>
      <c r="B14" s="128" t="str">
        <f>'PART I'!B32</f>
        <v xml:space="preserve">Home Depot drives innovation amongst its vendors, employees, and customers with incentives and awards every year. They offer workshops and pitch panels amongst other events that individuals present their product to Home Depot and the winners are given the chance to sell their product in Home Depot (HBSDealer, 2018). </v>
      </c>
      <c r="C14" s="129">
        <f>'PART I'!D32</f>
        <v>0.03</v>
      </c>
      <c r="D14" s="130">
        <f>'PART I'!F32</f>
        <v>3</v>
      </c>
      <c r="E14" s="141">
        <f t="shared" si="0"/>
        <v>0.09</v>
      </c>
      <c r="F14" s="524"/>
      <c r="G14" s="524"/>
      <c r="H14" s="524"/>
      <c r="I14" s="524"/>
      <c r="J14" s="524"/>
      <c r="K14" s="524"/>
    </row>
    <row r="15" spans="1:11" ht="15.95" customHeight="1">
      <c r="A15" s="122">
        <v>6</v>
      </c>
      <c r="B15" s="123" t="str">
        <f>'PART I'!B33</f>
        <v xml:space="preserve">Home Depot utilizes technology very efficiently in its operations. In 2017 the company announced an $11.1 billion dollar strategy to transform itself into a more “digital-centric retailer”, with improvements in e-commerce as well as in store features such as smart phone apps to view products (Giles, 2019).  </v>
      </c>
      <c r="C15" s="124">
        <f>'PART I'!D33</f>
        <v>0.05</v>
      </c>
      <c r="D15" s="125">
        <f>'PART I'!F33</f>
        <v>4</v>
      </c>
      <c r="E15" s="139">
        <f t="shared" si="0"/>
        <v>0.2</v>
      </c>
      <c r="F15" s="524"/>
      <c r="G15" s="524"/>
      <c r="H15" s="524"/>
      <c r="I15" s="524"/>
      <c r="J15" s="524"/>
      <c r="K15" s="524"/>
    </row>
    <row r="16" spans="1:11" ht="15.75">
      <c r="A16" s="127">
        <v>7</v>
      </c>
      <c r="B16" s="128" t="str">
        <f>'PART I'!B34</f>
        <v xml:space="preserve">Home Depot has historically been very smart and strategic about its acquisitions, allowing customer service and product authority to be driving factors. Their acquisitions allow them to branch into, but similar industries to capture a market share to better their internal operations (Ogino, 2016).  </v>
      </c>
      <c r="C16" s="129">
        <f>'PART I'!D34</f>
        <v>0.04</v>
      </c>
      <c r="D16" s="130">
        <f>'PART I'!F34</f>
        <v>4</v>
      </c>
      <c r="E16" s="141">
        <f t="shared" si="0"/>
        <v>0.16</v>
      </c>
      <c r="F16" s="524"/>
      <c r="G16" s="524"/>
      <c r="H16" s="524"/>
      <c r="I16" s="524"/>
      <c r="J16" s="524"/>
      <c r="K16" s="524"/>
    </row>
    <row r="17" spans="1:11" ht="15.75">
      <c r="A17" s="122">
        <v>8</v>
      </c>
      <c r="B17" s="123" t="str">
        <f>'PART I'!B35</f>
        <v xml:space="preserve">Home Depot focuses greatly on renewable and reusable energy and give quarterly and annual updates on their website. They currently are investing in windmill farms and plan on reducing emissions in other areas such as their supply chain. In 2019, they reduced their greenhouse gas emissions by 10% (Home Depot).  </v>
      </c>
      <c r="C17" s="124">
        <f>'PART I'!D35</f>
        <v>0.06</v>
      </c>
      <c r="D17" s="125">
        <f>'PART I'!F35</f>
        <v>4</v>
      </c>
      <c r="E17" s="139">
        <f t="shared" si="0"/>
        <v>0.24</v>
      </c>
      <c r="F17" s="524"/>
      <c r="G17" s="524"/>
      <c r="H17" s="524"/>
      <c r="I17" s="524"/>
      <c r="J17" s="524"/>
      <c r="K17" s="524"/>
    </row>
    <row r="18" spans="1:11" ht="15.75">
      <c r="A18" s="127">
        <v>9</v>
      </c>
      <c r="B18" s="128" t="str">
        <f>'PART I'!B36</f>
        <v xml:space="preserve">Home Depot has a high level of brand loyalty amongst its customers and credits this to both their well trained and knowledgeable employees as well as their dedicated customer relationship management department (Home Depot). </v>
      </c>
      <c r="C18" s="129">
        <f>'PART I'!D36</f>
        <v>0.04</v>
      </c>
      <c r="D18" s="130">
        <f>'PART I'!F36</f>
        <v>3</v>
      </c>
      <c r="E18" s="141">
        <f t="shared" si="0"/>
        <v>0.12</v>
      </c>
      <c r="F18" s="524"/>
      <c r="G18" s="524"/>
      <c r="H18" s="524"/>
      <c r="I18" s="524"/>
      <c r="J18" s="524"/>
      <c r="K18" s="524"/>
    </row>
    <row r="19" spans="1:11" ht="51.75" thickBot="1">
      <c r="A19" s="132">
        <v>10</v>
      </c>
      <c r="B19" s="133" t="str">
        <f>'PART I'!B37</f>
        <v>Home Depot outperforms its competitors by increasing their profit margin on items through integration and efficiency in their supply chain. Currently they are 3% above Lowe’s and over 11% higher than the industry average of 22% (FernFortUniversity).</v>
      </c>
      <c r="C19" s="134">
        <f>'PART I'!D37</f>
        <v>0.05</v>
      </c>
      <c r="D19" s="135">
        <f>'PART I'!F37</f>
        <v>4</v>
      </c>
      <c r="E19" s="369">
        <f t="shared" si="0"/>
        <v>0.2</v>
      </c>
      <c r="F19" s="524"/>
      <c r="G19" s="524"/>
      <c r="H19" s="524"/>
      <c r="I19" s="524"/>
      <c r="J19" s="524"/>
      <c r="K19" s="524"/>
    </row>
    <row r="20" spans="1:11" ht="16.5" customHeight="1">
      <c r="A20" s="37"/>
      <c r="B20" s="37"/>
      <c r="C20" s="37"/>
      <c r="D20" s="37"/>
      <c r="E20" s="37"/>
      <c r="F20" s="524"/>
      <c r="G20" s="524"/>
      <c r="H20" s="524"/>
      <c r="I20" s="524"/>
      <c r="J20" s="524"/>
      <c r="K20" s="524"/>
    </row>
    <row r="21" spans="1:11" ht="16.5" thickBot="1">
      <c r="A21" s="37"/>
      <c r="B21" s="37"/>
      <c r="C21" s="37"/>
      <c r="D21" s="37"/>
      <c r="E21" s="37"/>
      <c r="F21" s="524"/>
      <c r="G21" s="524"/>
      <c r="H21" s="524"/>
      <c r="I21" s="524"/>
      <c r="J21" s="524"/>
      <c r="K21" s="524"/>
    </row>
    <row r="22" spans="1:11" ht="16.5" thickBot="1">
      <c r="A22" s="424" t="s">
        <v>324</v>
      </c>
      <c r="B22" s="425" t="s">
        <v>27</v>
      </c>
      <c r="C22" s="464" t="s">
        <v>15</v>
      </c>
      <c r="D22" s="468" t="s">
        <v>16</v>
      </c>
      <c r="E22" s="428" t="s">
        <v>325</v>
      </c>
      <c r="F22" s="524"/>
      <c r="G22" s="524"/>
      <c r="H22" s="524"/>
      <c r="I22" s="524"/>
      <c r="J22" s="524"/>
      <c r="K22" s="524"/>
    </row>
    <row r="23" spans="1:11" ht="38.25">
      <c r="A23" s="429">
        <v>1</v>
      </c>
      <c r="B23" s="430" t="str">
        <f>'PART I'!B40</f>
        <v xml:space="preserve">Even though Home Depot is in multiple markets, over 80% of their revenue comes from the United States making them overly dependent on a maturing market (O’Connor, 2020).  </v>
      </c>
      <c r="C23" s="469">
        <f>'PART I'!D40</f>
        <v>0.05</v>
      </c>
      <c r="D23" s="446">
        <f>'PART I'!F40</f>
        <v>2</v>
      </c>
      <c r="E23" s="465">
        <f>C23*D23</f>
        <v>0.1</v>
      </c>
      <c r="F23" s="524"/>
      <c r="G23" s="524"/>
      <c r="H23" s="524"/>
      <c r="I23" s="524"/>
      <c r="J23" s="524"/>
      <c r="K23" s="524"/>
    </row>
    <row r="24" spans="1:11" ht="17.25" customHeight="1">
      <c r="A24" s="433">
        <v>2</v>
      </c>
      <c r="B24" s="441" t="str">
        <f>'PART I'!B41</f>
        <v xml:space="preserve">Home Depot has shown expansion efforts in other countries outside of North America with no success. In china Home Depot failed due to their business model of DIYers, which is non-existent in china, leaving you to question Home Depot’s expansion capability (Brown, 2012).  </v>
      </c>
      <c r="C24" s="470">
        <f>'PART I'!D41</f>
        <v>0.03</v>
      </c>
      <c r="D24" s="447">
        <f>'PART I'!F41</f>
        <v>2</v>
      </c>
      <c r="E24" s="466">
        <f t="shared" ref="E24:E32" si="1">C24*D24</f>
        <v>0.06</v>
      </c>
      <c r="F24" s="524"/>
      <c r="G24" s="112"/>
      <c r="H24" s="524"/>
      <c r="I24" s="524"/>
      <c r="J24" s="524"/>
      <c r="K24" s="524"/>
    </row>
    <row r="25" spans="1:11" ht="51">
      <c r="A25" s="437">
        <v>3</v>
      </c>
      <c r="B25" s="434" t="str">
        <f>'PART I'!B42</f>
        <v xml:space="preserve">Home Depot’s current long-term debt to equity ratio amongst several others suggest that the company may have issues financially with planning and leverage, which can lead to significant failures in uncertain times (FernFortUniversity).  </v>
      </c>
      <c r="C25" s="471">
        <f>'PART I'!D42</f>
        <v>0.05</v>
      </c>
      <c r="D25" s="448">
        <f>'PART I'!F42</f>
        <v>1</v>
      </c>
      <c r="E25" s="467">
        <f t="shared" si="1"/>
        <v>0.05</v>
      </c>
      <c r="F25" s="524"/>
      <c r="G25" s="524"/>
      <c r="H25" s="524"/>
      <c r="I25" s="524"/>
      <c r="J25" s="524"/>
      <c r="K25" s="524"/>
    </row>
    <row r="26" spans="1:11" ht="15.75">
      <c r="A26" s="433">
        <v>4</v>
      </c>
      <c r="B26" s="441" t="str">
        <f>'PART I'!B43</f>
        <v xml:space="preserve">In recent years Home Depot has come under scrutiny of local and federal governments with illegal dumping/disposal of hazardous waste. This can lead to a bad brand reputation and millions of dollars in fines (Bhasin, 2019).  </v>
      </c>
      <c r="C26" s="470">
        <f>'PART I'!D43</f>
        <v>0.05</v>
      </c>
      <c r="D26" s="447">
        <f>'PART I'!F43</f>
        <v>2</v>
      </c>
      <c r="E26" s="466">
        <f t="shared" si="1"/>
        <v>0.1</v>
      </c>
      <c r="F26" s="524"/>
      <c r="G26" s="524"/>
      <c r="H26" s="524"/>
      <c r="I26" s="524"/>
      <c r="J26" s="524"/>
      <c r="K26" s="524"/>
    </row>
    <row r="27" spans="1:11" ht="15.75">
      <c r="A27" s="437">
        <v>5</v>
      </c>
      <c r="B27" s="434" t="str">
        <f>'PART I'!B44</f>
        <v xml:space="preserve">Home Depots $11.1 billion dollar plan to integrate technology into their business practices has reach a standstill in 2020, with little results to prove that their efforts are working (StrategyClub).  </v>
      </c>
      <c r="C27" s="472">
        <f>'PART I'!D44</f>
        <v>0.06</v>
      </c>
      <c r="D27" s="448">
        <f>'PART I'!F44</f>
        <v>1</v>
      </c>
      <c r="E27" s="467">
        <f t="shared" si="1"/>
        <v>0.06</v>
      </c>
      <c r="F27" s="524"/>
      <c r="G27" s="524"/>
      <c r="H27" s="524"/>
      <c r="I27" s="524"/>
      <c r="J27" s="524"/>
      <c r="K27" s="524"/>
    </row>
    <row r="28" spans="1:11" ht="38.25">
      <c r="A28" s="433">
        <v>6</v>
      </c>
      <c r="B28" s="441" t="str">
        <f>'PART I'!B45</f>
        <v xml:space="preserve">Home Depots efforts to train and retain their employees come after a long history of high employee turnover, well above the industry average of 11% (O’Connor, 2020)  </v>
      </c>
      <c r="C28" s="470">
        <f>'PART I'!D45</f>
        <v>0.05</v>
      </c>
      <c r="D28" s="447">
        <f>'PART I'!F45</f>
        <v>1</v>
      </c>
      <c r="E28" s="466">
        <f t="shared" si="1"/>
        <v>0.05</v>
      </c>
      <c r="F28" s="524"/>
      <c r="G28" s="524"/>
      <c r="H28" s="524"/>
      <c r="I28" s="524"/>
      <c r="J28" s="524"/>
      <c r="K28" s="524"/>
    </row>
    <row r="29" spans="1:11" ht="63.75">
      <c r="A29" s="437">
        <v>7</v>
      </c>
      <c r="B29" s="434" t="str">
        <f>'PART I'!B46</f>
        <v xml:space="preserve">Home Depot’s research and development sector has recorded no annual expenses, leaving them as one of the only competitors in their industry to not invest directly into R&amp;D. They do invest in other areas similar to R&amp;D, however non-direct investment may increase potential roadblocks (NYSE). </v>
      </c>
      <c r="C29" s="472">
        <f>'PART I'!D46</f>
        <v>0.05</v>
      </c>
      <c r="D29" s="448">
        <f>'PART I'!F46</f>
        <v>2</v>
      </c>
      <c r="E29" s="467">
        <f t="shared" si="1"/>
        <v>0.1</v>
      </c>
      <c r="F29" s="524"/>
      <c r="G29" s="524"/>
      <c r="H29" s="524"/>
      <c r="I29" s="524"/>
      <c r="J29" s="524"/>
      <c r="K29" s="524"/>
    </row>
    <row r="30" spans="1:11" ht="51">
      <c r="A30" s="433">
        <v>8</v>
      </c>
      <c r="B30" s="441" t="str">
        <f>'PART I'!B47</f>
        <v xml:space="preserve">Home Depot’s current organizational structure inhibits them from growing and advancing into other business segments such as clothing, larger equipment sales, and other similar industries (FernFortUniversity).  </v>
      </c>
      <c r="C30" s="470">
        <f>'PART I'!D47</f>
        <v>0.06</v>
      </c>
      <c r="D30" s="447">
        <f>'PART I'!F47</f>
        <v>2</v>
      </c>
      <c r="E30" s="466">
        <f t="shared" si="1"/>
        <v>0.12</v>
      </c>
      <c r="F30" s="524"/>
      <c r="G30" s="524"/>
      <c r="H30" s="524"/>
      <c r="I30" s="524"/>
      <c r="J30" s="524"/>
      <c r="K30" s="524"/>
    </row>
    <row r="31" spans="1:11" ht="63.75">
      <c r="A31" s="437">
        <v>9</v>
      </c>
      <c r="B31" s="434" t="str">
        <f>'PART I'!B48</f>
        <v xml:space="preserve">Home Depot is largely dependent on macroeconomic conditions, largely that in the United States. This means that when economic conditions such as the housing market are suffering Home Depot’s revenue will suffer as well, as in the 2008 recession when revenue fell on average 8% annually (Forbes). </v>
      </c>
      <c r="C31" s="472">
        <f>'PART I'!D48</f>
        <v>0.05</v>
      </c>
      <c r="D31" s="448">
        <f>'PART I'!F48</f>
        <v>1</v>
      </c>
      <c r="E31" s="467">
        <f t="shared" si="1"/>
        <v>0.05</v>
      </c>
      <c r="F31" s="524"/>
      <c r="G31" s="524"/>
      <c r="H31" s="524"/>
      <c r="I31" s="524"/>
      <c r="J31" s="524"/>
      <c r="K31" s="524"/>
    </row>
    <row r="32" spans="1:11" ht="51.75" thickBot="1">
      <c r="A32" s="433">
        <v>10</v>
      </c>
      <c r="B32" s="441" t="str">
        <f>'PART I'!B49</f>
        <v xml:space="preserve">The supply chain for Home Depot is very limited due to supplier’s loyalty to a specific company. This leaves Home Depot with an inability to obtain and sell certain items, some of which may be significant in quarterly sales (Ferguson, 2017). </v>
      </c>
      <c r="C32" s="470">
        <f>'PART I'!D49</f>
        <v>7.0000000000000007E-2</v>
      </c>
      <c r="D32" s="447">
        <f>'PART I'!F49</f>
        <v>1</v>
      </c>
      <c r="E32" s="466">
        <f t="shared" si="1"/>
        <v>7.0000000000000007E-2</v>
      </c>
      <c r="F32" s="524"/>
      <c r="G32" s="524"/>
      <c r="H32" s="524"/>
      <c r="I32" s="524"/>
      <c r="J32" s="524"/>
      <c r="K32" s="524"/>
    </row>
    <row r="33" spans="1:11" ht="16.5" thickBot="1">
      <c r="A33" s="420"/>
      <c r="B33" s="421" t="s">
        <v>326</v>
      </c>
      <c r="C33" s="473">
        <f>'PART I'!D51</f>
        <v>1.0000000000000004</v>
      </c>
      <c r="D33" s="449"/>
      <c r="E33" s="445">
        <f>SUM(E10:E19)+SUM(E23:E32)</f>
        <v>2.57</v>
      </c>
      <c r="F33" s="524"/>
      <c r="G33" s="524"/>
      <c r="H33" s="524"/>
      <c r="I33" s="524"/>
      <c r="J33" s="524"/>
      <c r="K33" s="524"/>
    </row>
  </sheetData>
  <sheetProtection sheet="1" objects="1" scenarios="1" formatColumns="0" formatRows="0"/>
  <mergeCells count="2">
    <mergeCell ref="E3:K3"/>
    <mergeCell ref="C4:D4"/>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33"/>
  <sheetViews>
    <sheetView showGridLines="0" workbookViewId="0">
      <selection activeCell="G32" sqref="G32"/>
    </sheetView>
  </sheetViews>
  <sheetFormatPr defaultColWidth="8.85546875" defaultRowHeight="15"/>
  <cols>
    <col min="1" max="1" width="4" style="20" customWidth="1"/>
    <col min="2" max="2" width="51.85546875" style="20" customWidth="1"/>
    <col min="3" max="3" width="9.42578125" style="20" customWidth="1"/>
    <col min="4" max="4" width="9.28515625" style="20" customWidth="1"/>
    <col min="5" max="5" width="15.7109375" style="20" customWidth="1"/>
    <col min="6" max="16384" width="8.85546875" style="20"/>
  </cols>
  <sheetData>
    <row r="1" spans="1:5" ht="15.75" thickBot="1">
      <c r="A1" s="528"/>
      <c r="B1" s="528"/>
      <c r="C1" s="528"/>
      <c r="D1" s="528"/>
      <c r="E1" s="528"/>
    </row>
    <row r="2" spans="1:5" ht="16.5" thickBot="1">
      <c r="A2" s="524"/>
      <c r="B2" s="34" t="s">
        <v>327</v>
      </c>
      <c r="C2" s="524"/>
      <c r="D2" s="524"/>
      <c r="E2" s="528"/>
    </row>
    <row r="3" spans="1:5" ht="15.75">
      <c r="A3" s="524"/>
      <c r="B3" s="524"/>
      <c r="C3" s="524"/>
      <c r="D3" s="524"/>
      <c r="E3" s="528"/>
    </row>
    <row r="4" spans="1:5" ht="15.75">
      <c r="A4" s="35">
        <v>1</v>
      </c>
      <c r="B4" s="36" t="s">
        <v>321</v>
      </c>
      <c r="C4" s="739"/>
      <c r="D4" s="739"/>
      <c r="E4" s="524"/>
    </row>
    <row r="5" spans="1:5" ht="31.5">
      <c r="A5" s="35">
        <v>2</v>
      </c>
      <c r="B5" s="538" t="s">
        <v>322</v>
      </c>
      <c r="C5" s="524"/>
      <c r="D5" s="524"/>
      <c r="E5" s="524"/>
    </row>
    <row r="6" spans="1:5" ht="15.75">
      <c r="A6" s="35">
        <v>3</v>
      </c>
      <c r="B6" s="524" t="s">
        <v>323</v>
      </c>
      <c r="C6" s="524"/>
      <c r="D6" s="524"/>
      <c r="E6" s="524"/>
    </row>
    <row r="7" spans="1:5" ht="15.75">
      <c r="A7" s="524"/>
      <c r="B7" s="524"/>
      <c r="C7" s="524"/>
      <c r="D7" s="524"/>
      <c r="E7" s="524"/>
    </row>
    <row r="8" spans="1:5" ht="15.75" thickBot="1">
      <c r="A8" s="528"/>
      <c r="B8" s="528"/>
      <c r="C8" s="528"/>
      <c r="D8" s="528"/>
      <c r="E8" s="528"/>
    </row>
    <row r="9" spans="1:5" ht="15.75" thickBot="1">
      <c r="A9" s="113" t="s">
        <v>324</v>
      </c>
      <c r="B9" s="114" t="s">
        <v>47</v>
      </c>
      <c r="C9" s="115" t="s">
        <v>15</v>
      </c>
      <c r="D9" s="116" t="s">
        <v>16</v>
      </c>
      <c r="E9" s="117" t="s">
        <v>325</v>
      </c>
    </row>
    <row r="10" spans="1:5">
      <c r="A10" s="118">
        <v>1</v>
      </c>
      <c r="B10" s="38" t="str">
        <f>'PART I'!B70</f>
        <v xml:space="preserve">Currently the company is in the middle of its multiyear plan to incorporate technology into business practices. Home Depot has a large and increasing presence in e-commerce resulting in over 15% of total sales coming from e-commerce, up 79% annually (Jhonsa, 2020).  </v>
      </c>
      <c r="C10" s="119">
        <f>'PART I'!D70</f>
        <v>0.06</v>
      </c>
      <c r="D10" s="120">
        <f>'PART I'!F70</f>
        <v>3</v>
      </c>
      <c r="E10" s="121">
        <f t="shared" ref="E10:E19" si="0">C10*D10</f>
        <v>0.18</v>
      </c>
    </row>
    <row r="11" spans="1:5">
      <c r="A11" s="122">
        <v>2</v>
      </c>
      <c r="B11" s="123" t="str">
        <f>'PART I'!B71</f>
        <v xml:space="preserve">Being in the home improvement retail industry Home Depot has the cash flow to ensure that its products are up to date with an ever-changing customer base which will further increase their competitive advantage (FernFortUniversity). </v>
      </c>
      <c r="C11" s="124">
        <f>'PART I'!D71</f>
        <v>0.04</v>
      </c>
      <c r="D11" s="138">
        <f>'PART I'!F71</f>
        <v>3</v>
      </c>
      <c r="E11" s="126">
        <f t="shared" si="0"/>
        <v>0.12</v>
      </c>
    </row>
    <row r="12" spans="1:5">
      <c r="A12" s="127">
        <v>3</v>
      </c>
      <c r="B12" s="128" t="str">
        <f>'PART I'!B72</f>
        <v xml:space="preserve">Home Depot currently has programs in place to further their efforts to use renewable and sustainable energy and with increasing environmental restrictions in coming years, they may be ahead of the curve and eliminate harsh penalties (FernFortUniversity).  </v>
      </c>
      <c r="C12" s="129">
        <f>'PART I'!D72</f>
        <v>0.04</v>
      </c>
      <c r="D12" s="140">
        <f>'PART I'!F72</f>
        <v>3</v>
      </c>
      <c r="E12" s="131">
        <f t="shared" si="0"/>
        <v>0.12</v>
      </c>
    </row>
    <row r="13" spans="1:5" ht="76.5">
      <c r="A13" s="122">
        <v>4</v>
      </c>
      <c r="B13" s="123" t="str">
        <f>'PART I'!B73</f>
        <v xml:space="preserve">Home Depot is in an industry that is heavily impacted by economic recessions and upswings, mostly relating to the housing market and the recent economic upswing since 2009. Over the next five years private sector spending is expected to decrease however, contractors and housing starts are expected to be a driving force in Home Depot’s revenue (O’Connor, 2020). </v>
      </c>
      <c r="C13" s="124">
        <f>'PART I'!D73</f>
        <v>0.05</v>
      </c>
      <c r="D13" s="138">
        <f>'PART I'!F73</f>
        <v>2</v>
      </c>
      <c r="E13" s="126">
        <f t="shared" si="0"/>
        <v>0.1</v>
      </c>
    </row>
    <row r="14" spans="1:5" ht="76.5">
      <c r="A14" s="127">
        <v>5</v>
      </c>
      <c r="B14" s="128" t="str">
        <f>'PART I'!B74</f>
        <v xml:space="preserve">Home Depot recently entered the high-tech appliance and device market, hoping to increase their appeal to professional customers in the coming years. This presents an opportunity to continue expanding in an area that historically has proven to be a large competitive advantage against Lowe’s, since 30% of all sales come from professional clients (O’Connor. 2020). </v>
      </c>
      <c r="C14" s="129">
        <f>'PART I'!D74</f>
        <v>0.05</v>
      </c>
      <c r="D14" s="140">
        <f>'PART I'!F74</f>
        <v>4</v>
      </c>
      <c r="E14" s="131">
        <f t="shared" si="0"/>
        <v>0.2</v>
      </c>
    </row>
    <row r="15" spans="1:5" ht="63.75">
      <c r="A15" s="122">
        <v>6</v>
      </c>
      <c r="B15" s="123" t="str">
        <f>'PART I'!B75</f>
        <v xml:space="preserve">Home Depot currently operates in international markets, mainly in North America, however retail locations outside of the United States represent an opportunity to increase revenue over the coming years with an overall increase in discretionary income (O’Connor, 2020).  </v>
      </c>
      <c r="C15" s="124">
        <f>'PART I'!D75</f>
        <v>0.04</v>
      </c>
      <c r="D15" s="138">
        <f>'PART I'!F75</f>
        <v>2</v>
      </c>
      <c r="E15" s="126">
        <f t="shared" si="0"/>
        <v>0.08</v>
      </c>
    </row>
    <row r="16" spans="1:5" ht="63.75">
      <c r="A16" s="127">
        <v>7</v>
      </c>
      <c r="B16" s="128" t="str">
        <f>'PART I'!B76</f>
        <v xml:space="preserve">Home Depot has a larger presence than Lowe’s, with 2,285 locations and their strategic location planning provides them an opportunity to capitalize on economic growth since they are in areas of high income such as California and Florida (O’Connor, 2020).  </v>
      </c>
      <c r="C16" s="129">
        <f>'PART I'!D76</f>
        <v>0.06</v>
      </c>
      <c r="D16" s="140">
        <f>'PART I'!F76</f>
        <v>3</v>
      </c>
      <c r="E16" s="131">
        <f t="shared" si="0"/>
        <v>0.18</v>
      </c>
    </row>
    <row r="17" spans="1:9">
      <c r="A17" s="122">
        <v>8</v>
      </c>
      <c r="B17" s="123" t="str">
        <f>'PART I'!B77</f>
        <v xml:space="preserve">Home Depot has historically been an organization that grows through acquisitions of companies in similar markets. This presents Home Depot with an opportunity to grow, learn, and develop a brand that customers can trust leveraging more specialized information from these acquisitions (Johnston, 2020).  </v>
      </c>
      <c r="C17" s="124">
        <f>'PART I'!D77</f>
        <v>0.04</v>
      </c>
      <c r="D17" s="138">
        <f>'PART I'!F77</f>
        <v>3</v>
      </c>
      <c r="E17" s="126">
        <f t="shared" si="0"/>
        <v>0.12</v>
      </c>
      <c r="F17" s="528"/>
      <c r="G17" s="528"/>
      <c r="H17" s="528"/>
      <c r="I17" s="528"/>
    </row>
    <row r="18" spans="1:9" ht="51">
      <c r="A18" s="127">
        <v>9</v>
      </c>
      <c r="B18" s="128" t="str">
        <f>'PART I'!B78</f>
        <v xml:space="preserve">The home décor sector is experiencing exponential annual growth of 6.6% projected from 2020-202; an area that Home Depot has the cash flows and expertise to invest in, giving them an opportunity to capture a larger market share (Johnston, 2020).  </v>
      </c>
      <c r="C18" s="129">
        <f>'PART I'!D78</f>
        <v>0.06</v>
      </c>
      <c r="D18" s="140">
        <f>'PART I'!F78</f>
        <v>3</v>
      </c>
      <c r="E18" s="131">
        <f t="shared" si="0"/>
        <v>0.18</v>
      </c>
      <c r="F18" s="528"/>
      <c r="G18" s="528"/>
      <c r="H18" s="528"/>
      <c r="I18" s="528"/>
    </row>
    <row r="19" spans="1:9" ht="51.75" thickBot="1">
      <c r="A19" s="132">
        <v>10</v>
      </c>
      <c r="B19" s="133" t="str">
        <f>'PART I'!B79</f>
        <v xml:space="preserve"> COVID-19 presents Home Depot with an opportunity to increase their DIY sales to homeowners, which are more likely than ever to purchase items to fix or improve their home. Currently DIY’ers make up 97% of their customers (FutureCast).</v>
      </c>
      <c r="C19" s="134">
        <f>'PART I'!D79</f>
        <v>0.05</v>
      </c>
      <c r="D19" s="142">
        <f>'PART I'!F79</f>
        <v>3</v>
      </c>
      <c r="E19" s="136">
        <f t="shared" si="0"/>
        <v>0.15000000000000002</v>
      </c>
      <c r="F19" s="528"/>
      <c r="G19" s="528"/>
      <c r="H19" s="528"/>
      <c r="I19" s="528"/>
    </row>
    <row r="20" spans="1:9">
      <c r="A20" s="37"/>
      <c r="B20" s="37"/>
      <c r="C20" s="37"/>
      <c r="D20" s="37"/>
      <c r="E20" s="37"/>
      <c r="F20" s="528"/>
      <c r="G20" s="528"/>
      <c r="H20" s="528"/>
      <c r="I20" s="107"/>
    </row>
    <row r="21" spans="1:9" ht="15.75" thickBot="1">
      <c r="A21" s="37"/>
      <c r="B21" s="37"/>
      <c r="C21" s="37"/>
      <c r="D21" s="37"/>
      <c r="E21" s="37"/>
      <c r="F21" s="528"/>
      <c r="G21" s="528"/>
      <c r="H21" s="528"/>
      <c r="I21" s="528"/>
    </row>
    <row r="22" spans="1:9" ht="15.75" thickBot="1">
      <c r="A22" s="424" t="s">
        <v>324</v>
      </c>
      <c r="B22" s="425" t="s">
        <v>58</v>
      </c>
      <c r="C22" s="426" t="s">
        <v>15</v>
      </c>
      <c r="D22" s="427" t="s">
        <v>16</v>
      </c>
      <c r="E22" s="428" t="s">
        <v>325</v>
      </c>
      <c r="F22" s="528"/>
      <c r="G22" s="528"/>
      <c r="H22" s="528"/>
      <c r="I22" s="528"/>
    </row>
    <row r="23" spans="1:9" ht="51">
      <c r="A23" s="429">
        <v>1</v>
      </c>
      <c r="B23" s="430" t="str">
        <f>'PART I'!B82</f>
        <v xml:space="preserve">Home Depot is in the home improvement retail industry, which is now considered a mature market. This means that the market is becoming saturated and there are fewer opportunities for robust growth since product differentiation is limited (O’Connor, 2020).  </v>
      </c>
      <c r="C23" s="431">
        <f>'PART I'!D82</f>
        <v>0.04</v>
      </c>
      <c r="D23" s="432">
        <f>'PART I'!F82</f>
        <v>2</v>
      </c>
      <c r="E23" s="438">
        <f>C23*D23</f>
        <v>0.08</v>
      </c>
      <c r="F23" s="528"/>
      <c r="G23" s="528"/>
      <c r="H23" s="528"/>
      <c r="I23" s="528"/>
    </row>
    <row r="24" spans="1:9" ht="51">
      <c r="A24" s="433">
        <v>2</v>
      </c>
      <c r="B24" s="441" t="str">
        <f>'PART I'!B83</f>
        <v xml:space="preserve">Home Depot is subject to state, local, and federal laws. Changes in environmental laws, tariffs, taxes, privacy and data protection laws, restrictions on trade, and licensing could all affective Home Depot's operations adversely (MarketLine, 2020).    </v>
      </c>
      <c r="C24" s="442">
        <f>'PART I'!D83</f>
        <v>0.03</v>
      </c>
      <c r="D24" s="443">
        <f>'PART I'!F83</f>
        <v>2</v>
      </c>
      <c r="E24" s="444">
        <f t="shared" ref="E24:E32" si="1">C24*D24</f>
        <v>0.06</v>
      </c>
      <c r="F24" s="528"/>
      <c r="G24" s="528"/>
      <c r="H24" s="528"/>
      <c r="I24" s="528"/>
    </row>
    <row r="25" spans="1:9" ht="63.75">
      <c r="A25" s="437">
        <v>3</v>
      </c>
      <c r="B25" s="434" t="str">
        <f>'PART I'!B84</f>
        <v xml:space="preserve">Home Depot operates in various countries and is subject to foreign exchange risks. “In FY2020, the company reported a gain of US$53 million from foreign currency translation adjustments as compared to a loss of US$267 million in FY2019” (MarketLine, 2020).  </v>
      </c>
      <c r="C25" s="435">
        <f>'PART I'!D84</f>
        <v>0.06</v>
      </c>
      <c r="D25" s="436">
        <f>'PART I'!F84</f>
        <v>3</v>
      </c>
      <c r="E25" s="439">
        <f t="shared" si="1"/>
        <v>0.18</v>
      </c>
      <c r="F25" s="528"/>
      <c r="G25" s="528"/>
      <c r="H25" s="528"/>
      <c r="I25" s="528"/>
    </row>
    <row r="26" spans="1:9" ht="63.75">
      <c r="A26" s="433">
        <v>4</v>
      </c>
      <c r="B26" s="441" t="str">
        <f>'PART I'!B85</f>
        <v xml:space="preserve">Tight labor markets and government mandated minimum wage increases pose a threat to labor costs. Many states like Washington, Maine, Maryland, and California have all raised minimum wage to well over $10 an hour, above the federal minimum wage rate of $7.20 an hour (MarketLine, 2020).  </v>
      </c>
      <c r="C26" s="442">
        <f>'PART I'!D85</f>
        <v>0.06</v>
      </c>
      <c r="D26" s="443">
        <f>'PART I'!F85</f>
        <v>3</v>
      </c>
      <c r="E26" s="444">
        <f t="shared" si="1"/>
        <v>0.18</v>
      </c>
      <c r="F26" s="528"/>
      <c r="G26" s="528"/>
      <c r="H26" s="528"/>
      <c r="I26" s="528"/>
    </row>
    <row r="27" spans="1:9" ht="51">
      <c r="A27" s="437">
        <v>5</v>
      </c>
      <c r="B27" s="434" t="str">
        <f>'PART I'!B86</f>
        <v xml:space="preserve">Competition for Home Depot’s main competitor, Lowe’s, threatens the company's market share. At end of first quarter of 2020, Lowe’s posed a 11.2% increase in sales compared to Home Depot’s 7.1% (Danziger, 2020).    </v>
      </c>
      <c r="C27" s="435">
        <f>'PART I'!D86</f>
        <v>7.0000000000000007E-2</v>
      </c>
      <c r="D27" s="436">
        <f>'PART I'!F86</f>
        <v>3</v>
      </c>
      <c r="E27" s="439">
        <f t="shared" si="1"/>
        <v>0.21000000000000002</v>
      </c>
      <c r="F27" s="528"/>
      <c r="G27" s="528"/>
      <c r="H27" s="528"/>
      <c r="I27" s="528"/>
    </row>
    <row r="28" spans="1:9" ht="51">
      <c r="A28" s="433">
        <v>6</v>
      </c>
      <c r="B28" s="441" t="str">
        <f>'PART I'!B87</f>
        <v xml:space="preserve"> Lumber prices have fallen 50% since 2018, coming to a price of around $350 per thousand feet. Lumber accounts for 18% of Home Depot's revenue and the company has not responded adequately (Garcia, 2019).  </v>
      </c>
      <c r="C28" s="442">
        <f>'PART I'!D87</f>
        <v>7.0000000000000007E-2</v>
      </c>
      <c r="D28" s="443">
        <f>'PART I'!F87</f>
        <v>2</v>
      </c>
      <c r="E28" s="444">
        <f t="shared" si="1"/>
        <v>0.14000000000000001</v>
      </c>
      <c r="F28" s="528"/>
      <c r="G28" s="528"/>
      <c r="H28" s="528"/>
      <c r="I28" s="528"/>
    </row>
    <row r="29" spans="1:9" ht="51">
      <c r="A29" s="437">
        <v>7</v>
      </c>
      <c r="B29" s="434" t="str">
        <f>'PART I'!B88</f>
        <v xml:space="preserve">Strong barging power of employees threatens Home Depot with the possibility of strikes. In Mexico, employees of the company are seeking 20% pay raise with an added 20 days of paid vacation as of January of this year (Home, 2020).  </v>
      </c>
      <c r="C29" s="435">
        <f>'PART I'!D88</f>
        <v>0.03</v>
      </c>
      <c r="D29" s="436">
        <f>'PART I'!F88</f>
        <v>2</v>
      </c>
      <c r="E29" s="439">
        <f t="shared" si="1"/>
        <v>0.06</v>
      </c>
      <c r="F29" s="528"/>
      <c r="G29" s="528"/>
      <c r="H29" s="528"/>
      <c r="I29" s="528"/>
    </row>
    <row r="30" spans="1:9" ht="51">
      <c r="A30" s="433">
        <v>8</v>
      </c>
      <c r="B30" s="441" t="str">
        <f>'PART I'!B89</f>
        <v xml:space="preserve">Lawsuits serve as a large threat to Home Depot as the can slow business operations and excessive amounts of cash can be lost. Home Depot was recently hit with a class action in California over labor code violations (Shaak, 2020). </v>
      </c>
      <c r="C30" s="442">
        <f>'PART I'!D89</f>
        <v>0.04</v>
      </c>
      <c r="D30" s="443">
        <f>'PART I'!F89</f>
        <v>2</v>
      </c>
      <c r="E30" s="444">
        <f t="shared" si="1"/>
        <v>0.08</v>
      </c>
      <c r="F30" s="528"/>
      <c r="G30" s="528"/>
      <c r="H30" s="528"/>
      <c r="I30" s="528"/>
    </row>
    <row r="31" spans="1:9" ht="89.25">
      <c r="A31" s="437">
        <v>9</v>
      </c>
      <c r="B31" s="434" t="str">
        <f>'PART I'!B90</f>
        <v xml:space="preserve">Low supply of innovated products threatens Home Depot's ability to compete with other retailers. “Over the years the company has developed numerous products but those are often response to the development by other players. Secondly the supply of new products is not regular thus leading to high and low swings in the sales number over period of time” (FernFortUniversity).  </v>
      </c>
      <c r="C31" s="435">
        <f>'PART I'!D90</f>
        <v>0.06</v>
      </c>
      <c r="D31" s="436">
        <f>'PART I'!F90</f>
        <v>1</v>
      </c>
      <c r="E31" s="439">
        <f t="shared" si="1"/>
        <v>0.06</v>
      </c>
      <c r="F31" s="528"/>
      <c r="G31" s="528"/>
      <c r="H31" s="528"/>
      <c r="I31" s="528"/>
    </row>
    <row r="32" spans="1:9" ht="51.75" thickBot="1">
      <c r="A32" s="433">
        <v>10</v>
      </c>
      <c r="B32" s="441" t="str">
        <f>'PART I'!B91</f>
        <v xml:space="preserve"> A Looming Recession threatens to cause a decrease in home improvement projects and major construction. The company missed expectations in its earnings per share as it hit $2.08 per share, missing the expected $2.27 per share (Kumar, 2020</v>
      </c>
      <c r="C32" s="442">
        <f>'PART I'!D91</f>
        <v>0.05</v>
      </c>
      <c r="D32" s="443">
        <f>'PART I'!F91</f>
        <v>2</v>
      </c>
      <c r="E32" s="444">
        <f t="shared" si="1"/>
        <v>0.1</v>
      </c>
      <c r="F32" s="528"/>
      <c r="G32" s="528"/>
      <c r="H32" s="528"/>
      <c r="I32" s="528"/>
    </row>
    <row r="33" spans="1:5" ht="15.75" thickBot="1">
      <c r="A33" s="420"/>
      <c r="B33" s="421" t="s">
        <v>328</v>
      </c>
      <c r="C33" s="422">
        <f>'PART I'!D93</f>
        <v>1</v>
      </c>
      <c r="D33" s="423"/>
      <c r="E33" s="440">
        <f>SUM(E10:E19)+SUM(E23:E32)</f>
        <v>2.58</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topLeftCell="A6" workbookViewId="0">
      <selection activeCell="M18" sqref="M18"/>
    </sheetView>
  </sheetViews>
  <sheetFormatPr defaultColWidth="8.85546875" defaultRowHeight="15"/>
  <cols>
    <col min="1" max="1" width="2.140625" style="20" customWidth="1"/>
    <col min="2" max="2" width="1.7109375" style="20" customWidth="1"/>
    <col min="3" max="3" width="24.140625" style="20" customWidth="1"/>
    <col min="4" max="4" width="9" style="20" customWidth="1"/>
    <col min="5" max="5" width="7" style="20" customWidth="1"/>
    <col min="6" max="6" width="9.28515625" style="20" customWidth="1"/>
    <col min="7" max="7" width="7" style="20" customWidth="1"/>
    <col min="8" max="8" width="9.42578125" style="20" customWidth="1"/>
    <col min="9" max="9" width="7" style="20" customWidth="1"/>
    <col min="10" max="10" width="9.28515625" style="20" customWidth="1"/>
    <col min="11" max="16384" width="8.85546875" style="20"/>
  </cols>
  <sheetData>
    <row r="1" spans="1:11" ht="15.75" thickBot="1">
      <c r="A1" s="528"/>
      <c r="B1" s="528"/>
      <c r="C1" s="528"/>
      <c r="D1" s="528"/>
      <c r="E1" s="528"/>
      <c r="F1" s="528"/>
      <c r="G1" s="528"/>
      <c r="H1" s="528"/>
      <c r="I1" s="528"/>
      <c r="J1" s="528"/>
      <c r="K1" s="528"/>
    </row>
    <row r="2" spans="1:11" ht="16.5" thickBot="1">
      <c r="A2" s="528"/>
      <c r="B2" s="528"/>
      <c r="C2" s="34" t="s">
        <v>329</v>
      </c>
      <c r="D2" s="524"/>
      <c r="E2" s="524"/>
      <c r="F2" s="528"/>
      <c r="G2" s="528"/>
      <c r="H2" s="528"/>
      <c r="I2" s="528"/>
      <c r="J2" s="528"/>
      <c r="K2" s="528"/>
    </row>
    <row r="3" spans="1:11" ht="15.75">
      <c r="A3" s="528"/>
      <c r="B3" s="528"/>
      <c r="C3" s="524"/>
      <c r="D3" s="524"/>
      <c r="E3" s="524"/>
      <c r="F3" s="528"/>
      <c r="G3" s="528"/>
      <c r="H3" s="528"/>
      <c r="I3" s="528"/>
      <c r="J3" s="528"/>
      <c r="K3" s="528"/>
    </row>
    <row r="4" spans="1:11" ht="18" customHeight="1">
      <c r="A4" s="35">
        <v>1</v>
      </c>
      <c r="B4" s="528"/>
      <c r="C4" s="742" t="s">
        <v>330</v>
      </c>
      <c r="D4" s="742"/>
      <c r="E4" s="742"/>
      <c r="F4" s="742"/>
      <c r="G4" s="742"/>
      <c r="H4" s="528"/>
      <c r="I4" s="528"/>
      <c r="J4" s="528"/>
      <c r="K4" s="541"/>
    </row>
    <row r="5" spans="1:11" ht="35.25" customHeight="1">
      <c r="A5" s="35">
        <v>2</v>
      </c>
      <c r="B5" s="528"/>
      <c r="C5" s="743" t="s">
        <v>322</v>
      </c>
      <c r="D5" s="743"/>
      <c r="E5" s="743"/>
      <c r="F5" s="743"/>
      <c r="G5" s="743"/>
      <c r="H5" s="528"/>
      <c r="I5" s="528"/>
      <c r="J5" s="528"/>
      <c r="K5" s="528"/>
    </row>
    <row r="6" spans="1:11" ht="17.25" customHeight="1">
      <c r="A6" s="35">
        <v>3</v>
      </c>
      <c r="B6" s="528"/>
      <c r="C6" s="143" t="s">
        <v>323</v>
      </c>
      <c r="D6" s="528"/>
      <c r="E6" s="528"/>
      <c r="F6" s="528"/>
      <c r="G6" s="528"/>
      <c r="H6" s="528"/>
      <c r="I6" s="528"/>
      <c r="J6" s="528"/>
      <c r="K6" s="528"/>
    </row>
    <row r="7" spans="1:11" ht="15.75" thickBot="1">
      <c r="A7" s="528"/>
      <c r="B7" s="528"/>
      <c r="C7" s="528"/>
      <c r="D7" s="528"/>
      <c r="E7" s="528"/>
      <c r="F7" s="528"/>
      <c r="G7" s="528"/>
      <c r="H7" s="528"/>
      <c r="I7" s="528"/>
      <c r="J7" s="528"/>
      <c r="K7" s="528"/>
    </row>
    <row r="8" spans="1:11" ht="29.25" customHeight="1" thickBot="1">
      <c r="A8" s="528"/>
      <c r="B8" s="528"/>
      <c r="C8" s="242"/>
      <c r="D8" s="243"/>
      <c r="E8" s="740" t="str">
        <f>'PART I'!F112</f>
        <v>Home Depot</v>
      </c>
      <c r="F8" s="740"/>
      <c r="G8" s="740" t="str">
        <f>'PART I'!H112</f>
        <v>Lowes</v>
      </c>
      <c r="H8" s="740"/>
      <c r="I8" s="740" t="str">
        <f>'PART I'!J112</f>
        <v xml:space="preserve">Menards </v>
      </c>
      <c r="J8" s="741"/>
      <c r="K8" s="528"/>
    </row>
    <row r="9" spans="1:11" ht="15.75" thickBot="1">
      <c r="A9" s="528"/>
      <c r="B9" s="528"/>
      <c r="C9" s="244" t="s">
        <v>331</v>
      </c>
      <c r="D9" s="245" t="s">
        <v>15</v>
      </c>
      <c r="E9" s="245" t="s">
        <v>16</v>
      </c>
      <c r="F9" s="245" t="s">
        <v>332</v>
      </c>
      <c r="G9" s="245" t="s">
        <v>333</v>
      </c>
      <c r="H9" s="245" t="s">
        <v>334</v>
      </c>
      <c r="I9" s="245" t="s">
        <v>335</v>
      </c>
      <c r="J9" s="246" t="s">
        <v>336</v>
      </c>
      <c r="K9" s="528"/>
    </row>
    <row r="10" spans="1:11">
      <c r="A10" s="528"/>
      <c r="B10" s="528"/>
      <c r="C10" s="247" t="str">
        <f>'PART I'!B114</f>
        <v>Advertising</v>
      </c>
      <c r="D10" s="248">
        <f>'PART I'!D114</f>
        <v>0.05</v>
      </c>
      <c r="E10" s="249">
        <f>'PART I'!F114</f>
        <v>2</v>
      </c>
      <c r="F10" s="248">
        <f>D10*E10</f>
        <v>0.1</v>
      </c>
      <c r="G10" s="249">
        <f>'PART I'!H114</f>
        <v>3</v>
      </c>
      <c r="H10" s="248">
        <f>D10*G10</f>
        <v>0.15000000000000002</v>
      </c>
      <c r="I10" s="249">
        <f>'PART I'!J114</f>
        <v>2</v>
      </c>
      <c r="J10" s="250">
        <f>D10*I10</f>
        <v>0.1</v>
      </c>
      <c r="K10" s="528"/>
    </row>
    <row r="11" spans="1:11">
      <c r="A11" s="528"/>
      <c r="B11" s="528"/>
      <c r="C11" s="251" t="str">
        <f>'PART I'!B115</f>
        <v>Market Penetration</v>
      </c>
      <c r="D11" s="192">
        <f>'PART I'!D115</f>
        <v>0.05</v>
      </c>
      <c r="E11" s="193">
        <f>'PART I'!F115</f>
        <v>4</v>
      </c>
      <c r="F11" s="192">
        <f t="shared" ref="F11:F21" si="0">D11*E11</f>
        <v>0.2</v>
      </c>
      <c r="G11" s="193">
        <f>'PART I'!H115</f>
        <v>3</v>
      </c>
      <c r="H11" s="192">
        <f t="shared" ref="H11:H21" si="1">D11*G11</f>
        <v>0.15000000000000002</v>
      </c>
      <c r="I11" s="193">
        <f>'PART I'!J115</f>
        <v>2</v>
      </c>
      <c r="J11" s="194">
        <f t="shared" ref="J11:J21" si="2">D11*I11</f>
        <v>0.1</v>
      </c>
      <c r="K11" s="528"/>
    </row>
    <row r="12" spans="1:11">
      <c r="A12" s="528"/>
      <c r="B12" s="528"/>
      <c r="C12" s="252" t="str">
        <f>'PART I'!B116</f>
        <v>Customer Service</v>
      </c>
      <c r="D12" s="187">
        <f>'PART I'!D116</f>
        <v>0.15</v>
      </c>
      <c r="E12" s="188">
        <f>'PART I'!F116</f>
        <v>4</v>
      </c>
      <c r="F12" s="187">
        <f t="shared" si="0"/>
        <v>0.6</v>
      </c>
      <c r="G12" s="188">
        <f>'PART I'!H116</f>
        <v>3</v>
      </c>
      <c r="H12" s="187">
        <f t="shared" si="1"/>
        <v>0.44999999999999996</v>
      </c>
      <c r="I12" s="188">
        <f>'PART I'!J116</f>
        <v>3</v>
      </c>
      <c r="J12" s="189">
        <f t="shared" si="2"/>
        <v>0.44999999999999996</v>
      </c>
      <c r="K12" s="528"/>
    </row>
    <row r="13" spans="1:11">
      <c r="A13" s="528"/>
      <c r="B13" s="528"/>
      <c r="C13" s="251" t="str">
        <f>'PART I'!B117</f>
        <v>Store Locations</v>
      </c>
      <c r="D13" s="192">
        <f>'PART I'!D117</f>
        <v>0.1</v>
      </c>
      <c r="E13" s="193">
        <f>'PART I'!F117</f>
        <v>4</v>
      </c>
      <c r="F13" s="192">
        <f t="shared" si="0"/>
        <v>0.4</v>
      </c>
      <c r="G13" s="193">
        <f>'PART I'!H117</f>
        <v>2</v>
      </c>
      <c r="H13" s="192">
        <f t="shared" si="1"/>
        <v>0.2</v>
      </c>
      <c r="I13" s="193">
        <f>'PART I'!J117</f>
        <v>1</v>
      </c>
      <c r="J13" s="194">
        <f t="shared" si="2"/>
        <v>0.1</v>
      </c>
      <c r="K13" s="528"/>
    </row>
    <row r="14" spans="1:11">
      <c r="A14" s="528"/>
      <c r="B14" s="528"/>
      <c r="C14" s="252" t="str">
        <f>'PART I'!B118</f>
        <v>R&amp;D</v>
      </c>
      <c r="D14" s="187">
        <f>'PART I'!D118</f>
        <v>0.01</v>
      </c>
      <c r="E14" s="188">
        <f>'PART I'!F118</f>
        <v>2</v>
      </c>
      <c r="F14" s="187">
        <f t="shared" si="0"/>
        <v>0.02</v>
      </c>
      <c r="G14" s="188">
        <f>'PART I'!H118</f>
        <v>2</v>
      </c>
      <c r="H14" s="187">
        <f t="shared" si="1"/>
        <v>0.02</v>
      </c>
      <c r="I14" s="188">
        <f>'PART I'!J118</f>
        <v>1</v>
      </c>
      <c r="J14" s="189">
        <f t="shared" si="2"/>
        <v>0.01</v>
      </c>
      <c r="K14" s="528"/>
    </row>
    <row r="15" spans="1:11">
      <c r="A15" s="528"/>
      <c r="B15" s="528"/>
      <c r="C15" s="251" t="str">
        <f>'PART I'!B119</f>
        <v>Employee Dedication</v>
      </c>
      <c r="D15" s="192">
        <f>'PART I'!D119</f>
        <v>0.05</v>
      </c>
      <c r="E15" s="193">
        <f>'PART I'!F119</f>
        <v>3</v>
      </c>
      <c r="F15" s="192">
        <f t="shared" si="0"/>
        <v>0.15000000000000002</v>
      </c>
      <c r="G15" s="193">
        <f>'PART I'!H119</f>
        <v>2</v>
      </c>
      <c r="H15" s="192">
        <f t="shared" si="1"/>
        <v>0.1</v>
      </c>
      <c r="I15" s="193">
        <f>'PART I'!J119</f>
        <v>2</v>
      </c>
      <c r="J15" s="194">
        <f t="shared" si="2"/>
        <v>0.1</v>
      </c>
      <c r="K15" s="528"/>
    </row>
    <row r="16" spans="1:11">
      <c r="A16" s="528"/>
      <c r="B16" s="528"/>
      <c r="C16" s="252" t="str">
        <f>'PART I'!B120</f>
        <v>Financial Profit</v>
      </c>
      <c r="D16" s="187">
        <f>'PART I'!D120</f>
        <v>7.0000000000000007E-2</v>
      </c>
      <c r="E16" s="188">
        <f>'PART I'!F120</f>
        <v>3</v>
      </c>
      <c r="F16" s="187">
        <f t="shared" si="0"/>
        <v>0.21000000000000002</v>
      </c>
      <c r="G16" s="188">
        <f>'PART I'!H120</f>
        <v>4</v>
      </c>
      <c r="H16" s="187">
        <f t="shared" si="1"/>
        <v>0.28000000000000003</v>
      </c>
      <c r="I16" s="188">
        <f>'PART I'!J120</f>
        <v>2</v>
      </c>
      <c r="J16" s="189">
        <f t="shared" si="2"/>
        <v>0.14000000000000001</v>
      </c>
      <c r="K16" s="528"/>
    </row>
    <row r="17" spans="3:10">
      <c r="C17" s="251" t="str">
        <f>'PART I'!B121</f>
        <v>Customer Loyalty</v>
      </c>
      <c r="D17" s="192">
        <f>'PART I'!D121</f>
        <v>7.0000000000000007E-2</v>
      </c>
      <c r="E17" s="193">
        <f>'PART I'!F121</f>
        <v>4</v>
      </c>
      <c r="F17" s="192">
        <f t="shared" si="0"/>
        <v>0.28000000000000003</v>
      </c>
      <c r="G17" s="193">
        <f>'PART I'!H121</f>
        <v>3</v>
      </c>
      <c r="H17" s="192">
        <f t="shared" si="1"/>
        <v>0.21000000000000002</v>
      </c>
      <c r="I17" s="193">
        <f>'PART I'!J121</f>
        <v>3</v>
      </c>
      <c r="J17" s="194">
        <f t="shared" si="2"/>
        <v>0.21000000000000002</v>
      </c>
    </row>
    <row r="18" spans="3:10">
      <c r="C18" s="252" t="str">
        <f>'PART I'!B122</f>
        <v>Market Share</v>
      </c>
      <c r="D18" s="187">
        <f>'PART I'!D122</f>
        <v>0.1</v>
      </c>
      <c r="E18" s="188">
        <f>'PART I'!F122</f>
        <v>3</v>
      </c>
      <c r="F18" s="187">
        <f t="shared" si="0"/>
        <v>0.30000000000000004</v>
      </c>
      <c r="G18" s="188">
        <f>'PART I'!H122</f>
        <v>2</v>
      </c>
      <c r="H18" s="187">
        <f t="shared" si="1"/>
        <v>0.2</v>
      </c>
      <c r="I18" s="188">
        <f>'PART I'!J122</f>
        <v>1</v>
      </c>
      <c r="J18" s="189">
        <f t="shared" si="2"/>
        <v>0.1</v>
      </c>
    </row>
    <row r="19" spans="3:10">
      <c r="C19" s="251" t="str">
        <f>'PART I'!B123</f>
        <v>Product Quality</v>
      </c>
      <c r="D19" s="192">
        <f>'PART I'!D123</f>
        <v>0.15</v>
      </c>
      <c r="E19" s="193">
        <f>'PART I'!F123</f>
        <v>4</v>
      </c>
      <c r="F19" s="192">
        <f t="shared" si="0"/>
        <v>0.6</v>
      </c>
      <c r="G19" s="193">
        <f>'PART I'!H123</f>
        <v>2</v>
      </c>
      <c r="H19" s="192">
        <f t="shared" si="1"/>
        <v>0.3</v>
      </c>
      <c r="I19" s="193">
        <f>'PART I'!J123</f>
        <v>1</v>
      </c>
      <c r="J19" s="194">
        <f t="shared" si="2"/>
        <v>0.15</v>
      </c>
    </row>
    <row r="20" spans="3:10">
      <c r="C20" s="252" t="str">
        <f>'PART I'!B124</f>
        <v>Top Management</v>
      </c>
      <c r="D20" s="187">
        <f>'PART I'!D124</f>
        <v>0.1</v>
      </c>
      <c r="E20" s="188">
        <f>'PART I'!F124</f>
        <v>2</v>
      </c>
      <c r="F20" s="187">
        <f t="shared" si="0"/>
        <v>0.2</v>
      </c>
      <c r="G20" s="188">
        <f>'PART I'!H124</f>
        <v>3</v>
      </c>
      <c r="H20" s="187">
        <f t="shared" si="1"/>
        <v>0.30000000000000004</v>
      </c>
      <c r="I20" s="188">
        <f>'PART I'!J124</f>
        <v>3</v>
      </c>
      <c r="J20" s="189">
        <f t="shared" si="2"/>
        <v>0.30000000000000004</v>
      </c>
    </row>
    <row r="21" spans="3:10">
      <c r="C21" s="251" t="str">
        <f>'PART I'!B125</f>
        <v>Price Competitiveness</v>
      </c>
      <c r="D21" s="192">
        <f>'PART I'!D125</f>
        <v>0.1</v>
      </c>
      <c r="E21" s="193">
        <f>'PART I'!F125</f>
        <v>4</v>
      </c>
      <c r="F21" s="192">
        <f t="shared" si="0"/>
        <v>0.4</v>
      </c>
      <c r="G21" s="193">
        <f>'PART I'!H125</f>
        <v>3</v>
      </c>
      <c r="H21" s="192">
        <f t="shared" si="1"/>
        <v>0.30000000000000004</v>
      </c>
      <c r="I21" s="193">
        <f>'PART I'!J125</f>
        <v>3</v>
      </c>
      <c r="J21" s="194">
        <f t="shared" si="2"/>
        <v>0.30000000000000004</v>
      </c>
    </row>
    <row r="22" spans="3:10" ht="15.75" thickBot="1">
      <c r="C22" s="253" t="s">
        <v>337</v>
      </c>
      <c r="D22" s="215">
        <f>SUM(D10:D21)</f>
        <v>1</v>
      </c>
      <c r="E22" s="254"/>
      <c r="F22" s="215">
        <f>SUM(F10:F21)</f>
        <v>3.4600000000000004</v>
      </c>
      <c r="G22" s="254"/>
      <c r="H22" s="215">
        <f>SUM(H10:H21)</f>
        <v>2.66</v>
      </c>
      <c r="I22" s="254"/>
      <c r="J22" s="216">
        <f>SUM(J10:J21)</f>
        <v>2.06</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21 E8:J8 C10:C21 E22 I22 G22"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K39"/>
  <sheetViews>
    <sheetView showGridLines="0" topLeftCell="A17" zoomScale="91" workbookViewId="0">
      <selection activeCell="B9" sqref="B9"/>
    </sheetView>
  </sheetViews>
  <sheetFormatPr defaultColWidth="8.85546875" defaultRowHeight="15"/>
  <cols>
    <col min="1" max="1" width="5.42578125" style="20" customWidth="1"/>
    <col min="2" max="2" width="10.140625" style="20" customWidth="1"/>
    <col min="3" max="16384" width="8.85546875" style="20"/>
  </cols>
  <sheetData>
    <row r="4" spans="2:11" ht="15.75" thickBot="1">
      <c r="B4" s="528"/>
      <c r="C4" s="528"/>
      <c r="D4" s="528"/>
      <c r="E4" s="528"/>
      <c r="F4" s="528"/>
      <c r="G4" s="528"/>
      <c r="H4" s="528"/>
      <c r="I4" s="528"/>
      <c r="J4" s="528"/>
      <c r="K4" s="528"/>
    </row>
    <row r="5" spans="2:11" ht="16.5" thickBot="1">
      <c r="B5" s="34" t="s">
        <v>338</v>
      </c>
      <c r="C5" s="528"/>
      <c r="D5" s="528"/>
      <c r="E5" s="528"/>
      <c r="F5" s="528"/>
      <c r="G5" s="528"/>
      <c r="H5" s="528"/>
      <c r="I5" s="528"/>
      <c r="J5" s="528"/>
      <c r="K5" s="528"/>
    </row>
    <row r="8" spans="2:11" ht="30.75" customHeight="1">
      <c r="B8" s="217">
        <v>1</v>
      </c>
      <c r="C8" s="746" t="s">
        <v>339</v>
      </c>
      <c r="D8" s="746"/>
      <c r="E8" s="746"/>
      <c r="F8" s="746"/>
      <c r="G8" s="746"/>
      <c r="H8" s="746"/>
      <c r="I8" s="746"/>
      <c r="J8" s="746"/>
      <c r="K8" s="746"/>
    </row>
    <row r="9" spans="2:11" ht="15.75">
      <c r="B9" s="218"/>
      <c r="C9" s="217"/>
      <c r="D9" s="217"/>
      <c r="E9" s="217"/>
      <c r="F9" s="217"/>
      <c r="G9" s="217"/>
      <c r="H9" s="217"/>
      <c r="I9" s="217"/>
      <c r="J9" s="217"/>
      <c r="K9" s="217"/>
    </row>
    <row r="10" spans="2:11" ht="15.75">
      <c r="B10" s="218">
        <v>2</v>
      </c>
      <c r="C10" s="747" t="s">
        <v>340</v>
      </c>
      <c r="D10" s="747"/>
      <c r="E10" s="747"/>
      <c r="F10" s="747"/>
      <c r="G10" s="747"/>
      <c r="H10" s="747"/>
      <c r="I10" s="747"/>
      <c r="J10" s="747"/>
      <c r="K10" s="747"/>
    </row>
    <row r="11" spans="2:11" ht="15.75">
      <c r="B11" s="218"/>
      <c r="C11" s="217"/>
      <c r="D11" s="217"/>
      <c r="E11" s="217"/>
      <c r="F11" s="217"/>
      <c r="G11" s="217"/>
      <c r="H11" s="217"/>
      <c r="I11" s="217"/>
      <c r="J11" s="217"/>
      <c r="K11" s="217"/>
    </row>
    <row r="12" spans="2:11" ht="81" customHeight="1">
      <c r="B12" s="218">
        <v>3</v>
      </c>
      <c r="C12" s="748" t="s">
        <v>341</v>
      </c>
      <c r="D12" s="748"/>
      <c r="E12" s="748"/>
      <c r="F12" s="748"/>
      <c r="G12" s="748"/>
      <c r="H12" s="748"/>
      <c r="I12" s="748"/>
      <c r="J12" s="748"/>
      <c r="K12" s="748"/>
    </row>
    <row r="13" spans="2:11" ht="15.75">
      <c r="B13" s="528"/>
      <c r="C13" s="524"/>
      <c r="D13" s="524"/>
      <c r="E13" s="524"/>
      <c r="F13" s="524"/>
      <c r="G13" s="524"/>
      <c r="H13" s="524"/>
      <c r="I13" s="524"/>
      <c r="J13" s="524"/>
      <c r="K13" s="524"/>
    </row>
    <row r="16" spans="2:11" ht="18.75">
      <c r="B16" s="528"/>
      <c r="C16" s="528"/>
      <c r="D16" s="749" t="s">
        <v>342</v>
      </c>
      <c r="E16" s="749"/>
      <c r="F16" s="749"/>
      <c r="G16" s="749"/>
      <c r="H16" s="749"/>
      <c r="I16" s="749"/>
      <c r="J16" s="528"/>
      <c r="K16" s="528"/>
    </row>
    <row r="17" spans="1:11">
      <c r="A17" s="528"/>
      <c r="B17" s="528"/>
      <c r="C17" s="241"/>
      <c r="D17" s="241"/>
      <c r="E17" s="241"/>
      <c r="F17" s="241"/>
      <c r="G17" s="241"/>
      <c r="H17" s="241"/>
      <c r="I17" s="241"/>
      <c r="J17" s="241"/>
      <c r="K17" s="241"/>
    </row>
    <row r="19" spans="1:11">
      <c r="A19" s="528"/>
      <c r="B19" s="528"/>
      <c r="C19" s="541"/>
      <c r="D19" s="541"/>
      <c r="E19" s="541"/>
      <c r="F19" s="541"/>
      <c r="G19" s="541"/>
      <c r="H19" s="541"/>
      <c r="I19" s="541"/>
      <c r="J19" s="541"/>
      <c r="K19" s="541"/>
    </row>
    <row r="20" spans="1:11">
      <c r="A20" s="68"/>
      <c r="B20" s="68"/>
      <c r="C20" s="68"/>
      <c r="D20" s="68"/>
      <c r="E20" s="68"/>
      <c r="F20" s="68"/>
      <c r="G20" s="68"/>
      <c r="H20" s="68"/>
      <c r="I20" s="68"/>
      <c r="J20" s="68"/>
      <c r="K20" s="528"/>
    </row>
    <row r="21" spans="1:11">
      <c r="A21" s="68"/>
      <c r="B21" s="68"/>
      <c r="C21" s="68"/>
      <c r="D21" s="68"/>
      <c r="E21" s="68"/>
      <c r="F21" s="68"/>
      <c r="G21" s="68"/>
      <c r="H21" s="68"/>
      <c r="I21" s="68"/>
      <c r="J21" s="68"/>
      <c r="K21" s="528"/>
    </row>
    <row r="22" spans="1:11">
      <c r="A22" s="68"/>
      <c r="B22" s="68"/>
      <c r="C22" s="68"/>
      <c r="D22" s="750" t="s">
        <v>343</v>
      </c>
      <c r="E22" s="750"/>
      <c r="F22" s="750"/>
      <c r="G22" s="750"/>
      <c r="H22" s="750"/>
      <c r="I22" s="750"/>
      <c r="J22" s="68"/>
      <c r="K22" s="528"/>
    </row>
    <row r="23" spans="1:11">
      <c r="A23" s="68"/>
      <c r="B23" s="68"/>
      <c r="C23" s="68"/>
      <c r="D23" s="68" t="s">
        <v>344</v>
      </c>
      <c r="E23" s="68"/>
      <c r="F23" s="68"/>
      <c r="G23" s="68"/>
      <c r="H23" s="744" t="s">
        <v>345</v>
      </c>
      <c r="I23" s="744"/>
      <c r="J23" s="68"/>
      <c r="K23" s="528"/>
    </row>
    <row r="24" spans="1:11" ht="15" customHeight="1">
      <c r="A24" s="745" t="s">
        <v>346</v>
      </c>
      <c r="B24" s="68"/>
      <c r="C24" s="68"/>
      <c r="D24" s="68"/>
      <c r="E24" s="68"/>
      <c r="F24" s="68"/>
      <c r="G24" s="68"/>
      <c r="H24" s="68"/>
      <c r="I24" s="68"/>
      <c r="J24" s="68"/>
      <c r="K24" s="528"/>
    </row>
    <row r="25" spans="1:11">
      <c r="A25" s="745"/>
      <c r="B25" s="68" t="s">
        <v>347</v>
      </c>
      <c r="C25" s="68"/>
      <c r="D25" s="68"/>
      <c r="E25" s="68"/>
      <c r="F25" s="68"/>
      <c r="G25" s="68"/>
      <c r="H25" s="68"/>
      <c r="I25" s="68"/>
      <c r="J25" s="68"/>
      <c r="K25" s="528"/>
    </row>
    <row r="26" spans="1:11">
      <c r="A26" s="745"/>
      <c r="B26" s="68"/>
      <c r="C26" s="68"/>
      <c r="D26" s="68"/>
      <c r="E26" s="68"/>
      <c r="F26" s="68"/>
      <c r="G26" s="68"/>
      <c r="H26" s="68"/>
      <c r="I26" s="68"/>
      <c r="J26" s="68"/>
      <c r="K26" s="528"/>
    </row>
    <row r="27" spans="1:11">
      <c r="A27" s="745"/>
      <c r="B27" s="68"/>
      <c r="C27" s="68"/>
      <c r="D27" s="68"/>
      <c r="E27" s="68"/>
      <c r="F27" s="68"/>
      <c r="G27" s="68"/>
      <c r="H27" s="68"/>
      <c r="I27" s="68"/>
      <c r="J27" s="68"/>
      <c r="K27" s="528"/>
    </row>
    <row r="28" spans="1:11">
      <c r="A28" s="745"/>
      <c r="B28" s="68"/>
      <c r="C28" s="68"/>
      <c r="D28" s="68"/>
      <c r="E28" s="68"/>
      <c r="F28" s="68"/>
      <c r="G28" s="68"/>
      <c r="H28" s="68"/>
      <c r="I28" s="68"/>
      <c r="J28" s="68"/>
      <c r="K28" s="528"/>
    </row>
    <row r="29" spans="1:11">
      <c r="A29" s="745"/>
      <c r="B29" s="68"/>
      <c r="C29" s="68"/>
      <c r="D29" s="68"/>
      <c r="E29" s="68"/>
      <c r="F29" s="68"/>
      <c r="G29" s="68"/>
      <c r="H29" s="68"/>
      <c r="I29" s="68"/>
      <c r="J29" s="68"/>
      <c r="K29" s="528"/>
    </row>
    <row r="30" spans="1:11">
      <c r="A30" s="745"/>
      <c r="B30" s="68"/>
      <c r="C30" s="68"/>
      <c r="D30" s="68"/>
      <c r="E30" s="68"/>
      <c r="F30" s="68"/>
      <c r="G30" s="68"/>
      <c r="H30" s="68"/>
      <c r="I30" s="68"/>
      <c r="J30" s="68"/>
      <c r="K30" s="528"/>
    </row>
    <row r="31" spans="1:11">
      <c r="A31" s="745"/>
      <c r="B31" s="68"/>
      <c r="C31" s="68"/>
      <c r="D31" s="68"/>
      <c r="E31" s="68"/>
      <c r="F31" s="68"/>
      <c r="G31" s="68"/>
      <c r="H31" s="68"/>
      <c r="I31" s="68"/>
      <c r="J31" s="68"/>
      <c r="K31" s="528"/>
    </row>
    <row r="32" spans="1:11">
      <c r="A32" s="745"/>
      <c r="B32" s="68"/>
      <c r="C32" s="68"/>
      <c r="D32" s="68"/>
      <c r="E32" s="68"/>
      <c r="F32" s="68"/>
      <c r="G32" s="68"/>
      <c r="H32" s="68"/>
      <c r="I32" s="68"/>
      <c r="J32" s="68"/>
      <c r="K32" s="528"/>
    </row>
    <row r="33" spans="1:10">
      <c r="A33" s="745"/>
      <c r="B33" s="68"/>
      <c r="C33" s="68"/>
      <c r="D33" s="68"/>
      <c r="E33" s="68"/>
      <c r="F33" s="68"/>
      <c r="G33" s="68"/>
      <c r="H33" s="68"/>
      <c r="I33" s="68"/>
      <c r="J33" s="68"/>
    </row>
    <row r="34" spans="1:10">
      <c r="A34" s="745"/>
      <c r="B34" s="68"/>
      <c r="C34" s="68"/>
      <c r="D34" s="68"/>
      <c r="E34" s="68"/>
      <c r="F34" s="68"/>
      <c r="G34" s="68"/>
      <c r="H34" s="68"/>
      <c r="I34" s="68"/>
      <c r="J34" s="68"/>
    </row>
    <row r="35" spans="1:10">
      <c r="A35" s="745"/>
      <c r="B35" s="68"/>
      <c r="C35" s="68"/>
      <c r="D35" s="68"/>
      <c r="E35" s="68"/>
      <c r="F35" s="68"/>
      <c r="G35" s="68"/>
      <c r="H35" s="68"/>
      <c r="I35" s="68"/>
      <c r="J35" s="68"/>
    </row>
    <row r="36" spans="1:10">
      <c r="A36" s="745"/>
      <c r="B36" s="68" t="s">
        <v>348</v>
      </c>
      <c r="C36" s="68"/>
      <c r="D36" s="68"/>
      <c r="E36" s="68"/>
      <c r="F36" s="68"/>
      <c r="G36" s="68"/>
      <c r="H36" s="68"/>
      <c r="I36" s="68"/>
      <c r="J36" s="68"/>
    </row>
    <row r="37" spans="1:10">
      <c r="A37" s="745"/>
      <c r="B37" s="68"/>
      <c r="C37" s="68"/>
      <c r="D37" s="68"/>
      <c r="E37" s="68"/>
      <c r="F37" s="68"/>
      <c r="G37" s="68"/>
      <c r="H37" s="68"/>
      <c r="I37" s="68"/>
      <c r="J37" s="68"/>
    </row>
    <row r="38" spans="1:10">
      <c r="A38" s="68"/>
      <c r="B38" s="68"/>
      <c r="C38" s="68"/>
      <c r="D38" s="68"/>
      <c r="E38" s="68"/>
      <c r="F38" s="68"/>
      <c r="G38" s="68"/>
      <c r="H38" s="68"/>
      <c r="I38" s="68"/>
      <c r="J38" s="68"/>
    </row>
    <row r="39" spans="1:10">
      <c r="A39" s="68"/>
      <c r="B39" s="68"/>
      <c r="C39" s="68"/>
      <c r="D39" s="68"/>
      <c r="E39" s="68"/>
      <c r="F39" s="68"/>
      <c r="G39" s="68"/>
      <c r="H39" s="68"/>
      <c r="I39" s="68"/>
      <c r="J39" s="68"/>
    </row>
  </sheetData>
  <sheetProtection sheet="1" objects="1" scenarios="1" formatColumns="0" formatRows="0"/>
  <mergeCells count="7">
    <mergeCell ref="H23:I23"/>
    <mergeCell ref="A24:A37"/>
    <mergeCell ref="C8:K8"/>
    <mergeCell ref="C10:K10"/>
    <mergeCell ref="C12:K12"/>
    <mergeCell ref="D16:I16"/>
    <mergeCell ref="D22:I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31"/>
  <sheetViews>
    <sheetView showGridLines="0" topLeftCell="A10" workbookViewId="0">
      <selection activeCell="B2" sqref="B2"/>
    </sheetView>
  </sheetViews>
  <sheetFormatPr defaultColWidth="8.85546875" defaultRowHeight="15"/>
  <cols>
    <col min="1" max="16384" width="8.85546875" style="20"/>
  </cols>
  <sheetData>
    <row r="1" spans="1:10" ht="15.75" thickBot="1">
      <c r="A1" s="528"/>
      <c r="B1" s="528"/>
      <c r="C1" s="528"/>
      <c r="D1" s="528"/>
      <c r="E1" s="528"/>
      <c r="F1" s="528"/>
      <c r="G1" s="528"/>
      <c r="H1" s="528"/>
      <c r="I1" s="528"/>
      <c r="J1" s="528"/>
    </row>
    <row r="2" spans="1:10" ht="16.5" thickBot="1">
      <c r="A2" s="528"/>
      <c r="B2" s="34" t="s">
        <v>349</v>
      </c>
      <c r="C2" s="528"/>
      <c r="D2" s="528"/>
      <c r="E2" s="528"/>
      <c r="F2" s="528"/>
      <c r="G2" s="528"/>
      <c r="H2" s="528"/>
      <c r="I2" s="528"/>
      <c r="J2" s="528"/>
    </row>
    <row r="5" spans="1:10" ht="33" customHeight="1">
      <c r="A5" s="217">
        <v>1</v>
      </c>
      <c r="B5" s="746" t="s">
        <v>339</v>
      </c>
      <c r="C5" s="746"/>
      <c r="D5" s="746"/>
      <c r="E5" s="746"/>
      <c r="F5" s="746"/>
      <c r="G5" s="746"/>
      <c r="H5" s="746"/>
      <c r="I5" s="746"/>
      <c r="J5" s="746"/>
    </row>
    <row r="6" spans="1:10" ht="15.75">
      <c r="A6" s="218"/>
      <c r="B6" s="217"/>
      <c r="C6" s="217"/>
      <c r="D6" s="217"/>
      <c r="E6" s="217"/>
      <c r="F6" s="217"/>
      <c r="G6" s="217"/>
      <c r="H6" s="217"/>
      <c r="I6" s="217"/>
      <c r="J6" s="217"/>
    </row>
    <row r="7" spans="1:10" ht="15.75">
      <c r="A7" s="218">
        <v>2</v>
      </c>
      <c r="B7" s="747" t="s">
        <v>340</v>
      </c>
      <c r="C7" s="747"/>
      <c r="D7" s="747"/>
      <c r="E7" s="747"/>
      <c r="F7" s="747"/>
      <c r="G7" s="747"/>
      <c r="H7" s="747"/>
      <c r="I7" s="747"/>
      <c r="J7" s="747"/>
    </row>
    <row r="8" spans="1:10" ht="15.75">
      <c r="A8" s="218"/>
      <c r="B8" s="217"/>
      <c r="C8" s="217"/>
      <c r="D8" s="217"/>
      <c r="E8" s="217"/>
      <c r="F8" s="217"/>
      <c r="G8" s="217"/>
      <c r="H8" s="217"/>
      <c r="I8" s="217"/>
      <c r="J8" s="217"/>
    </row>
    <row r="9" spans="1:10" ht="51" customHeight="1">
      <c r="A9" s="218">
        <v>3</v>
      </c>
      <c r="B9" s="748" t="s">
        <v>350</v>
      </c>
      <c r="C9" s="748"/>
      <c r="D9" s="748"/>
      <c r="E9" s="748"/>
      <c r="F9" s="748"/>
      <c r="G9" s="748"/>
      <c r="H9" s="748"/>
      <c r="I9" s="748"/>
      <c r="J9" s="748"/>
    </row>
    <row r="10" spans="1:10" ht="15" customHeight="1">
      <c r="A10" s="528"/>
      <c r="B10" s="528"/>
      <c r="C10" s="528"/>
      <c r="D10" s="528"/>
      <c r="E10" s="528"/>
      <c r="F10" s="528"/>
      <c r="G10" s="528"/>
      <c r="H10" s="528"/>
      <c r="I10" s="528"/>
      <c r="J10" s="528"/>
    </row>
    <row r="11" spans="1:10">
      <c r="A11" s="68"/>
      <c r="B11" s="68"/>
      <c r="C11" s="68"/>
      <c r="D11" s="68"/>
      <c r="E11" s="68"/>
      <c r="F11" s="68"/>
      <c r="G11" s="68"/>
      <c r="H11" s="68"/>
      <c r="I11" s="68"/>
      <c r="J11" s="68"/>
    </row>
    <row r="12" spans="1:10">
      <c r="A12" s="68"/>
      <c r="B12" s="68"/>
      <c r="C12" s="68"/>
      <c r="D12" s="68"/>
      <c r="E12" s="751" t="s">
        <v>351</v>
      </c>
      <c r="F12" s="751"/>
      <c r="G12" s="751"/>
      <c r="H12" s="751"/>
      <c r="I12" s="68"/>
      <c r="J12" s="68"/>
    </row>
    <row r="13" spans="1:10">
      <c r="A13" s="68"/>
      <c r="B13" s="68"/>
      <c r="C13" s="68"/>
      <c r="D13" s="539" t="s">
        <v>352</v>
      </c>
      <c r="E13" s="68"/>
      <c r="F13" s="68"/>
      <c r="G13" s="68"/>
      <c r="H13" s="68"/>
      <c r="I13" s="539" t="s">
        <v>353</v>
      </c>
      <c r="J13" s="68"/>
    </row>
    <row r="14" spans="1:10">
      <c r="A14" s="68"/>
      <c r="B14" s="68"/>
      <c r="C14" s="68"/>
      <c r="D14" s="240">
        <v>4</v>
      </c>
      <c r="E14" s="68"/>
      <c r="F14" s="68"/>
      <c r="G14" s="68"/>
      <c r="H14" s="68"/>
      <c r="I14" s="240">
        <v>1</v>
      </c>
      <c r="J14" s="68"/>
    </row>
    <row r="15" spans="1:10">
      <c r="A15" s="68"/>
      <c r="B15" s="68"/>
      <c r="C15" s="68"/>
      <c r="D15" s="68"/>
      <c r="E15" s="68"/>
      <c r="F15" s="68"/>
      <c r="G15" s="68"/>
      <c r="H15" s="68"/>
      <c r="I15" s="68"/>
      <c r="J15" s="68"/>
    </row>
    <row r="16" spans="1:10">
      <c r="A16" s="68"/>
      <c r="B16" s="539" t="s">
        <v>354</v>
      </c>
      <c r="C16" s="68"/>
      <c r="D16" s="68"/>
      <c r="E16" s="68"/>
      <c r="F16" s="68"/>
      <c r="G16" s="68"/>
      <c r="H16" s="68"/>
      <c r="I16" s="68"/>
      <c r="J16" s="68"/>
    </row>
    <row r="17" spans="1:10">
      <c r="A17" s="68"/>
      <c r="B17" s="240">
        <v>4</v>
      </c>
      <c r="C17" s="68"/>
      <c r="D17" s="68"/>
      <c r="E17" s="68"/>
      <c r="F17" s="68"/>
      <c r="G17" s="68"/>
      <c r="H17" s="68"/>
      <c r="I17" s="68"/>
      <c r="J17" s="68"/>
    </row>
    <row r="18" spans="1:10">
      <c r="A18" s="752" t="s">
        <v>355</v>
      </c>
      <c r="B18" s="68"/>
      <c r="C18" s="68"/>
      <c r="D18" s="68"/>
      <c r="E18" s="68"/>
      <c r="F18" s="68"/>
      <c r="G18" s="68"/>
      <c r="H18" s="68"/>
      <c r="I18" s="68"/>
      <c r="J18" s="68"/>
    </row>
    <row r="19" spans="1:10">
      <c r="A19" s="752"/>
      <c r="B19" s="68"/>
      <c r="C19" s="68"/>
      <c r="D19" s="68"/>
      <c r="E19" s="68"/>
      <c r="F19" s="68"/>
      <c r="G19" s="68"/>
      <c r="H19" s="68"/>
      <c r="I19" s="68"/>
      <c r="J19" s="68"/>
    </row>
    <row r="20" spans="1:10">
      <c r="A20" s="752"/>
      <c r="B20" s="68"/>
      <c r="C20" s="68"/>
      <c r="D20" s="68"/>
      <c r="E20" s="68"/>
      <c r="F20" s="68"/>
      <c r="G20" s="68"/>
      <c r="H20" s="68"/>
      <c r="I20" s="68"/>
      <c r="J20" s="68"/>
    </row>
    <row r="21" spans="1:10">
      <c r="A21" s="752"/>
      <c r="B21" s="68"/>
      <c r="C21" s="68"/>
      <c r="D21" s="68"/>
      <c r="E21" s="68"/>
      <c r="F21" s="68"/>
      <c r="G21" s="68"/>
      <c r="H21" s="68"/>
      <c r="I21" s="68"/>
      <c r="J21" s="68"/>
    </row>
    <row r="22" spans="1:10">
      <c r="A22" s="752"/>
      <c r="B22" s="68"/>
      <c r="C22" s="68"/>
      <c r="D22" s="68"/>
      <c r="E22" s="68"/>
      <c r="F22" s="68"/>
      <c r="G22" s="68"/>
      <c r="H22" s="68"/>
      <c r="I22" s="68"/>
      <c r="J22" s="68"/>
    </row>
    <row r="23" spans="1:10">
      <c r="A23" s="752"/>
      <c r="B23" s="68"/>
      <c r="C23" s="68"/>
      <c r="D23" s="68"/>
      <c r="E23" s="68"/>
      <c r="F23" s="68"/>
      <c r="G23" s="68"/>
      <c r="H23" s="68"/>
      <c r="I23" s="68"/>
      <c r="J23" s="68"/>
    </row>
    <row r="24" spans="1:10">
      <c r="A24" s="752"/>
      <c r="B24" s="68"/>
      <c r="C24" s="68"/>
      <c r="D24" s="68"/>
      <c r="E24" s="68"/>
      <c r="F24" s="68"/>
      <c r="G24" s="68"/>
      <c r="H24" s="68"/>
      <c r="I24" s="68"/>
      <c r="J24" s="68"/>
    </row>
    <row r="25" spans="1:10">
      <c r="A25" s="752"/>
      <c r="B25" s="68"/>
      <c r="C25" s="68"/>
      <c r="D25" s="68"/>
      <c r="E25" s="68"/>
      <c r="F25" s="68"/>
      <c r="G25" s="68"/>
      <c r="H25" s="68"/>
      <c r="I25" s="68"/>
      <c r="J25" s="68"/>
    </row>
    <row r="26" spans="1:10">
      <c r="A26" s="752"/>
      <c r="B26" s="68"/>
      <c r="C26" s="68"/>
      <c r="D26" s="68"/>
      <c r="E26" s="68"/>
      <c r="F26" s="68"/>
      <c r="G26" s="68"/>
      <c r="H26" s="68"/>
      <c r="I26" s="68"/>
      <c r="J26" s="68"/>
    </row>
    <row r="27" spans="1:10">
      <c r="A27" s="68"/>
      <c r="B27" s="539" t="s">
        <v>356</v>
      </c>
      <c r="C27" s="68"/>
      <c r="D27" s="68"/>
      <c r="E27" s="68"/>
      <c r="F27" s="68"/>
      <c r="G27" s="68"/>
      <c r="H27" s="68"/>
      <c r="I27" s="68"/>
      <c r="J27" s="68"/>
    </row>
    <row r="28" spans="1:10">
      <c r="A28" s="68"/>
      <c r="B28" s="240">
        <v>1</v>
      </c>
      <c r="C28" s="68"/>
      <c r="D28" s="68"/>
      <c r="E28" s="68"/>
      <c r="F28" s="68"/>
      <c r="G28" s="68"/>
      <c r="H28" s="68"/>
      <c r="I28" s="68"/>
      <c r="J28" s="68"/>
    </row>
    <row r="29" spans="1:10">
      <c r="A29" s="68"/>
      <c r="B29" s="68"/>
      <c r="C29" s="68"/>
      <c r="D29" s="68"/>
      <c r="E29" s="68"/>
      <c r="F29" s="68"/>
      <c r="G29" s="68"/>
      <c r="H29" s="68"/>
      <c r="I29" s="68"/>
      <c r="J29" s="68"/>
    </row>
    <row r="30" spans="1:10">
      <c r="A30" s="68"/>
      <c r="B30" s="68"/>
      <c r="C30" s="68"/>
      <c r="D30" s="68"/>
      <c r="E30" s="68"/>
      <c r="F30" s="68"/>
      <c r="G30" s="68"/>
      <c r="H30" s="68"/>
      <c r="I30" s="68"/>
      <c r="J30" s="68"/>
    </row>
    <row r="31" spans="1:10">
      <c r="A31" s="68"/>
      <c r="B31" s="68"/>
      <c r="C31" s="68"/>
      <c r="D31" s="68"/>
      <c r="E31" s="68"/>
      <c r="F31" s="68"/>
      <c r="G31" s="68"/>
      <c r="H31" s="68"/>
      <c r="I31" s="68"/>
      <c r="J31" s="68"/>
    </row>
  </sheetData>
  <sheetProtection sheet="1" objects="1" scenarios="1" formatColumns="0" formatRows="0"/>
  <mergeCells count="5">
    <mergeCell ref="B5:J5"/>
    <mergeCell ref="B7:J7"/>
    <mergeCell ref="B9:J9"/>
    <mergeCell ref="E12:H12"/>
    <mergeCell ref="A18:A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N46"/>
  <sheetViews>
    <sheetView showGridLines="0" topLeftCell="A26" workbookViewId="0">
      <selection activeCell="G32" sqref="G32:J32"/>
    </sheetView>
  </sheetViews>
  <sheetFormatPr defaultColWidth="8.85546875" defaultRowHeight="15"/>
  <cols>
    <col min="1" max="4" width="8.85546875" style="20"/>
    <col min="5" max="5" width="11.140625" style="20" customWidth="1"/>
    <col min="6" max="16384" width="8.85546875" style="20"/>
  </cols>
  <sheetData>
    <row r="1" spans="1:12" ht="15.75" thickBot="1">
      <c r="A1" s="528"/>
      <c r="B1" s="528"/>
      <c r="C1" s="528"/>
      <c r="D1" s="528"/>
      <c r="E1" s="528"/>
      <c r="F1" s="528"/>
      <c r="G1" s="528"/>
      <c r="H1" s="528"/>
      <c r="I1" s="528"/>
      <c r="J1" s="528"/>
      <c r="K1" s="528"/>
      <c r="L1" s="528"/>
    </row>
    <row r="2" spans="1:12" ht="16.5" thickBot="1">
      <c r="A2" s="528"/>
      <c r="B2" s="34" t="s">
        <v>357</v>
      </c>
      <c r="C2" s="528"/>
      <c r="D2" s="528"/>
      <c r="E2" s="528"/>
      <c r="F2" s="528"/>
      <c r="G2" s="528"/>
      <c r="H2" s="528"/>
      <c r="I2" s="528"/>
      <c r="J2" s="528"/>
      <c r="K2" s="528"/>
      <c r="L2" s="528"/>
    </row>
    <row r="5" spans="1:12" ht="15.75">
      <c r="A5" s="217">
        <v>1</v>
      </c>
      <c r="B5" s="746" t="s">
        <v>339</v>
      </c>
      <c r="C5" s="746"/>
      <c r="D5" s="746"/>
      <c r="E5" s="746"/>
      <c r="F5" s="746"/>
      <c r="G5" s="746"/>
      <c r="H5" s="746"/>
      <c r="I5" s="746"/>
      <c r="J5" s="746"/>
      <c r="K5" s="528"/>
      <c r="L5" s="528"/>
    </row>
    <row r="6" spans="1:12" ht="15.75">
      <c r="A6" s="218"/>
      <c r="B6" s="217"/>
      <c r="C6" s="217"/>
      <c r="D6" s="217"/>
      <c r="E6" s="217"/>
      <c r="F6" s="217"/>
      <c r="G6" s="217"/>
      <c r="H6" s="217"/>
      <c r="I6" s="217"/>
      <c r="J6" s="217"/>
      <c r="K6" s="528"/>
      <c r="L6" s="528"/>
    </row>
    <row r="7" spans="1:12" ht="36" customHeight="1">
      <c r="A7" s="218">
        <v>2</v>
      </c>
      <c r="B7" s="746" t="s">
        <v>358</v>
      </c>
      <c r="C7" s="746"/>
      <c r="D7" s="746"/>
      <c r="E7" s="746"/>
      <c r="F7" s="746"/>
      <c r="G7" s="746"/>
      <c r="H7" s="746"/>
      <c r="I7" s="746"/>
      <c r="J7" s="746"/>
      <c r="K7" s="528"/>
      <c r="L7" s="528"/>
    </row>
    <row r="8" spans="1:12" ht="15.75">
      <c r="A8" s="218"/>
      <c r="B8" s="217"/>
      <c r="C8" s="217"/>
      <c r="D8" s="217"/>
      <c r="E8" s="217"/>
      <c r="F8" s="217"/>
      <c r="G8" s="217"/>
      <c r="H8" s="217"/>
      <c r="I8" s="217"/>
      <c r="J8" s="217"/>
      <c r="K8" s="528"/>
      <c r="L8" s="528"/>
    </row>
    <row r="9" spans="1:12" ht="35.25" customHeight="1">
      <c r="A9" s="218">
        <v>3</v>
      </c>
      <c r="B9" s="748" t="s">
        <v>359</v>
      </c>
      <c r="C9" s="748"/>
      <c r="D9" s="748"/>
      <c r="E9" s="748"/>
      <c r="F9" s="748"/>
      <c r="G9" s="748"/>
      <c r="H9" s="748"/>
      <c r="I9" s="748"/>
      <c r="J9" s="748"/>
      <c r="K9" s="528"/>
      <c r="L9" s="528"/>
    </row>
    <row r="10" spans="1:12">
      <c r="A10" s="68"/>
      <c r="B10" s="68"/>
      <c r="C10" s="68"/>
      <c r="D10" s="68"/>
      <c r="E10" s="68"/>
      <c r="F10" s="68"/>
      <c r="G10" s="68"/>
      <c r="H10" s="68"/>
      <c r="I10" s="68"/>
      <c r="J10" s="68"/>
      <c r="K10" s="68"/>
      <c r="L10" s="68"/>
    </row>
    <row r="11" spans="1:12">
      <c r="A11" s="68"/>
      <c r="B11" s="68"/>
      <c r="C11" s="68"/>
      <c r="D11" s="68"/>
      <c r="E11" s="68"/>
      <c r="F11" s="68"/>
      <c r="G11" s="68"/>
      <c r="H11" s="68"/>
      <c r="I11" s="68"/>
      <c r="J11" s="68"/>
      <c r="K11" s="68"/>
      <c r="L11" s="68"/>
    </row>
    <row r="12" spans="1:12">
      <c r="A12" s="68"/>
      <c r="B12" s="68"/>
      <c r="C12" s="68"/>
      <c r="D12" s="68"/>
      <c r="E12" s="68"/>
      <c r="F12" s="68"/>
      <c r="G12" s="68"/>
      <c r="H12" s="68"/>
      <c r="I12" s="68"/>
      <c r="J12" s="68"/>
      <c r="K12" s="68"/>
      <c r="L12" s="68"/>
    </row>
    <row r="13" spans="1:12">
      <c r="A13" s="68"/>
      <c r="B13" s="68"/>
      <c r="C13" s="68"/>
      <c r="D13" s="68"/>
      <c r="E13" s="68"/>
      <c r="F13" s="68"/>
      <c r="G13" s="68"/>
      <c r="H13" s="68"/>
      <c r="I13" s="68"/>
      <c r="J13" s="68"/>
      <c r="K13" s="68"/>
      <c r="L13" s="68"/>
    </row>
    <row r="14" spans="1:12">
      <c r="A14" s="68"/>
      <c r="B14" s="68"/>
      <c r="C14" s="68"/>
      <c r="D14" s="68"/>
      <c r="E14" s="68"/>
      <c r="F14" s="68"/>
      <c r="G14" s="68"/>
      <c r="H14" s="68"/>
      <c r="I14" s="68"/>
      <c r="J14" s="68"/>
      <c r="K14" s="68"/>
      <c r="L14" s="68"/>
    </row>
    <row r="15" spans="1:12">
      <c r="A15" s="68"/>
      <c r="B15" s="68"/>
      <c r="C15" s="68"/>
      <c r="D15" s="68"/>
      <c r="E15" s="68"/>
      <c r="F15" s="68"/>
      <c r="G15" s="68"/>
      <c r="H15" s="68"/>
      <c r="I15" s="68"/>
      <c r="J15" s="68"/>
      <c r="K15" s="68"/>
      <c r="L15" s="68"/>
    </row>
    <row r="16" spans="1:12">
      <c r="A16" s="68"/>
      <c r="B16" s="68"/>
      <c r="C16" s="68"/>
      <c r="D16" s="68"/>
      <c r="E16" s="68"/>
      <c r="F16" s="68"/>
      <c r="G16" s="68"/>
      <c r="H16" s="68"/>
      <c r="I16" s="68"/>
      <c r="J16" s="68"/>
      <c r="K16" s="68"/>
      <c r="L16" s="68"/>
    </row>
    <row r="17" spans="1:12">
      <c r="A17" s="68"/>
      <c r="B17" s="68"/>
      <c r="C17" s="68"/>
      <c r="D17" s="68"/>
      <c r="E17" s="68"/>
      <c r="F17" s="68"/>
      <c r="G17" s="68"/>
      <c r="H17" s="68"/>
      <c r="I17" s="68"/>
      <c r="J17" s="68"/>
      <c r="K17" s="68"/>
      <c r="L17" s="68"/>
    </row>
    <row r="18" spans="1:12">
      <c r="A18" s="68"/>
      <c r="B18" s="68"/>
      <c r="C18" s="68"/>
      <c r="D18" s="68"/>
      <c r="E18" s="68"/>
      <c r="F18" s="68"/>
      <c r="G18" s="68"/>
      <c r="H18" s="68"/>
      <c r="I18" s="68"/>
      <c r="J18" s="68"/>
      <c r="K18" s="68"/>
      <c r="L18" s="68"/>
    </row>
    <row r="19" spans="1:12">
      <c r="A19" s="68"/>
      <c r="B19" s="68"/>
      <c r="C19" s="68"/>
      <c r="D19" s="68"/>
      <c r="E19" s="68"/>
      <c r="F19" s="68"/>
      <c r="G19" s="68"/>
      <c r="H19" s="68"/>
      <c r="I19" s="68"/>
      <c r="J19" s="68"/>
      <c r="K19" s="68"/>
      <c r="L19" s="68"/>
    </row>
    <row r="20" spans="1:12">
      <c r="A20" s="68"/>
      <c r="B20" s="68"/>
      <c r="C20" s="68"/>
      <c r="D20" s="68"/>
      <c r="E20" s="68"/>
      <c r="F20" s="68"/>
      <c r="G20" s="68"/>
      <c r="H20" s="68"/>
      <c r="I20" s="68"/>
      <c r="J20" s="68"/>
      <c r="K20" s="68"/>
      <c r="L20" s="68"/>
    </row>
    <row r="21" spans="1:12">
      <c r="A21" s="68"/>
      <c r="B21" s="68"/>
      <c r="C21" s="68"/>
      <c r="D21" s="68"/>
      <c r="E21" s="68"/>
      <c r="F21" s="68"/>
      <c r="G21" s="68"/>
      <c r="H21" s="68"/>
      <c r="I21" s="68"/>
      <c r="J21" s="68"/>
      <c r="K21" s="68"/>
      <c r="L21" s="68"/>
    </row>
    <row r="22" spans="1:12">
      <c r="A22" s="68"/>
      <c r="B22" s="68"/>
      <c r="C22" s="68"/>
      <c r="D22" s="68"/>
      <c r="E22" s="68"/>
      <c r="F22" s="68"/>
      <c r="G22" s="68"/>
      <c r="H22" s="68"/>
      <c r="I22" s="68"/>
      <c r="J22" s="68"/>
      <c r="K22" s="68"/>
      <c r="L22" s="68"/>
    </row>
    <row r="23" spans="1:12">
      <c r="A23" s="68"/>
      <c r="B23" s="68"/>
      <c r="C23" s="68"/>
      <c r="D23" s="68"/>
      <c r="E23" s="68"/>
      <c r="F23" s="68"/>
      <c r="G23" s="68"/>
      <c r="H23" s="68"/>
      <c r="I23" s="68"/>
      <c r="J23" s="68"/>
      <c r="K23" s="68"/>
      <c r="L23" s="68"/>
    </row>
    <row r="24" spans="1:12">
      <c r="A24" s="68"/>
      <c r="B24" s="68"/>
      <c r="C24" s="68"/>
      <c r="D24" s="68"/>
      <c r="E24" s="68"/>
      <c r="F24" s="68"/>
      <c r="G24" s="68"/>
      <c r="H24" s="68"/>
      <c r="I24" s="68"/>
      <c r="J24" s="68"/>
      <c r="K24" s="68"/>
      <c r="L24" s="68"/>
    </row>
    <row r="25" spans="1:12">
      <c r="A25" s="68"/>
      <c r="B25" s="68"/>
      <c r="C25" s="68"/>
      <c r="D25" s="68"/>
      <c r="E25" s="68"/>
      <c r="F25" s="68"/>
      <c r="G25" s="68"/>
      <c r="H25" s="68"/>
      <c r="I25" s="68"/>
      <c r="J25" s="68"/>
      <c r="K25" s="68"/>
      <c r="L25" s="68"/>
    </row>
    <row r="26" spans="1:12">
      <c r="A26" s="68"/>
      <c r="B26" s="68"/>
      <c r="C26" s="68"/>
      <c r="D26" s="68"/>
      <c r="E26" s="68"/>
      <c r="F26" s="68"/>
      <c r="G26" s="68"/>
      <c r="H26" s="68"/>
      <c r="I26" s="68"/>
      <c r="J26" s="68"/>
      <c r="K26" s="68"/>
      <c r="L26" s="68"/>
    </row>
    <row r="27" spans="1:12">
      <c r="A27" s="68"/>
      <c r="B27" s="68"/>
      <c r="C27" s="68"/>
      <c r="D27" s="68"/>
      <c r="E27" s="68"/>
      <c r="F27" s="68"/>
      <c r="G27" s="68"/>
      <c r="H27" s="68"/>
      <c r="I27" s="68"/>
      <c r="J27" s="68"/>
      <c r="K27" s="68"/>
      <c r="L27" s="68"/>
    </row>
    <row r="28" spans="1:12" ht="15.75" thickBot="1">
      <c r="A28" s="68"/>
      <c r="B28" s="68"/>
      <c r="C28" s="68"/>
      <c r="D28" s="68"/>
      <c r="E28" s="68"/>
      <c r="F28" s="68"/>
      <c r="G28" s="68"/>
      <c r="H28" s="68"/>
      <c r="I28" s="68"/>
      <c r="J28" s="68"/>
      <c r="K28" s="68"/>
      <c r="L28" s="68"/>
    </row>
    <row r="29" spans="1:12">
      <c r="A29" s="68"/>
      <c r="B29" s="220" t="s">
        <v>360</v>
      </c>
      <c r="C29" s="221"/>
      <c r="D29" s="221"/>
      <c r="E29" s="221"/>
      <c r="F29" s="221"/>
      <c r="G29" s="222" t="s">
        <v>361</v>
      </c>
      <c r="H29" s="223"/>
      <c r="I29" s="221"/>
      <c r="J29" s="221"/>
      <c r="K29" s="224"/>
      <c r="L29" s="68"/>
    </row>
    <row r="30" spans="1:12">
      <c r="A30" s="68"/>
      <c r="B30" s="225" t="s">
        <v>124</v>
      </c>
      <c r="C30" s="226"/>
      <c r="D30" s="226"/>
      <c r="E30" s="226"/>
      <c r="F30" s="526"/>
      <c r="G30" s="225" t="s">
        <v>139</v>
      </c>
      <c r="H30" s="226"/>
      <c r="I30" s="226"/>
      <c r="J30" s="226"/>
      <c r="K30" s="227"/>
      <c r="L30" s="68"/>
    </row>
    <row r="31" spans="1:12">
      <c r="A31" s="68"/>
      <c r="B31" s="753" t="str">
        <f>'PART I'!B201</f>
        <v>Return on Investment (ROI)</v>
      </c>
      <c r="C31" s="754"/>
      <c r="D31" s="754"/>
      <c r="E31" s="754"/>
      <c r="F31" s="228">
        <f>'PART I'!D201</f>
        <v>7</v>
      </c>
      <c r="G31" s="753" t="str">
        <f>'PART I'!B224</f>
        <v>Rate of Inflation</v>
      </c>
      <c r="H31" s="754"/>
      <c r="I31" s="754"/>
      <c r="J31" s="754"/>
      <c r="K31" s="229">
        <f>'PART I'!D224</f>
        <v>-2</v>
      </c>
      <c r="L31" s="68"/>
    </row>
    <row r="32" spans="1:12">
      <c r="A32" s="68"/>
      <c r="B32" s="753" t="str">
        <f>'PART I'!B202</f>
        <v>Leverage</v>
      </c>
      <c r="C32" s="754"/>
      <c r="D32" s="754"/>
      <c r="E32" s="754"/>
      <c r="F32" s="228">
        <f>'PART I'!D202</f>
        <v>4</v>
      </c>
      <c r="G32" s="753" t="str">
        <f>'PART I'!B225</f>
        <v>Technological Changes</v>
      </c>
      <c r="H32" s="754"/>
      <c r="I32" s="754"/>
      <c r="J32" s="754"/>
      <c r="K32" s="229">
        <f>'PART I'!D225</f>
        <v>-5</v>
      </c>
      <c r="L32" s="68"/>
    </row>
    <row r="33" spans="1:14">
      <c r="A33" s="68"/>
      <c r="B33" s="753" t="str">
        <f>'PART I'!B203</f>
        <v xml:space="preserve">Liquidity </v>
      </c>
      <c r="C33" s="754"/>
      <c r="D33" s="754"/>
      <c r="E33" s="754"/>
      <c r="F33" s="228">
        <f>'PART I'!D203</f>
        <v>3</v>
      </c>
      <c r="G33" s="753" t="str">
        <f>'PART I'!B226</f>
        <v>Price Elasticity of Demand</v>
      </c>
      <c r="H33" s="754"/>
      <c r="I33" s="754"/>
      <c r="J33" s="754"/>
      <c r="K33" s="229">
        <f>'PART I'!D226</f>
        <v>-3</v>
      </c>
      <c r="L33" s="68"/>
      <c r="M33" s="528"/>
      <c r="N33" s="528"/>
    </row>
    <row r="34" spans="1:14">
      <c r="A34" s="68"/>
      <c r="B34" s="753" t="str">
        <f>'PART I'!B204</f>
        <v xml:space="preserve">Working Capital </v>
      </c>
      <c r="C34" s="754"/>
      <c r="D34" s="754"/>
      <c r="E34" s="754"/>
      <c r="F34" s="228">
        <f>'PART I'!D204</f>
        <v>4</v>
      </c>
      <c r="G34" s="753" t="str">
        <f>'PART I'!B227</f>
        <v>Competitive Pressure</v>
      </c>
      <c r="H34" s="754"/>
      <c r="I34" s="754"/>
      <c r="J34" s="754"/>
      <c r="K34" s="229">
        <f>'PART I'!D227</f>
        <v>-1</v>
      </c>
      <c r="L34" s="68"/>
      <c r="M34" s="528"/>
      <c r="N34" s="528"/>
    </row>
    <row r="35" spans="1:14">
      <c r="A35" s="68"/>
      <c r="B35" s="753" t="str">
        <f>'PART I'!B205</f>
        <v>Cash Flow</v>
      </c>
      <c r="C35" s="754"/>
      <c r="D35" s="754"/>
      <c r="E35" s="754"/>
      <c r="F35" s="228">
        <f>'PART I'!D205</f>
        <v>5</v>
      </c>
      <c r="G35" s="753" t="str">
        <f>'PART I'!B228</f>
        <v>Barriers to Entry into Market</v>
      </c>
      <c r="H35" s="754"/>
      <c r="I35" s="754"/>
      <c r="J35" s="754"/>
      <c r="K35" s="229">
        <f>'PART I'!D228</f>
        <v>-4</v>
      </c>
      <c r="L35" s="68"/>
      <c r="M35" s="528"/>
      <c r="N35" s="528"/>
    </row>
    <row r="36" spans="1:14" ht="20.25" customHeight="1" thickBot="1">
      <c r="A36" s="68"/>
      <c r="B36" s="230" t="s">
        <v>362</v>
      </c>
      <c r="C36" s="231"/>
      <c r="D36" s="231"/>
      <c r="E36" s="231"/>
      <c r="F36" s="232">
        <f>SUM(F31:F35)/5</f>
        <v>4.5999999999999996</v>
      </c>
      <c r="G36" s="230" t="s">
        <v>363</v>
      </c>
      <c r="H36" s="231"/>
      <c r="I36" s="231"/>
      <c r="J36" s="231"/>
      <c r="K36" s="233">
        <f>SUM(K31:K35)/5</f>
        <v>-3</v>
      </c>
      <c r="L36" s="68"/>
      <c r="M36" s="528"/>
      <c r="N36" s="528"/>
    </row>
    <row r="37" spans="1:14" ht="15.75" thickBot="1">
      <c r="A37" s="68"/>
      <c r="B37" s="68"/>
      <c r="C37" s="68"/>
      <c r="D37" s="68"/>
      <c r="E37" s="68"/>
      <c r="F37" s="539"/>
      <c r="G37" s="68"/>
      <c r="H37" s="68"/>
      <c r="I37" s="68"/>
      <c r="J37" s="68"/>
      <c r="K37" s="539"/>
      <c r="L37" s="234"/>
      <c r="M37" s="5"/>
      <c r="N37" s="107"/>
    </row>
    <row r="38" spans="1:14">
      <c r="A38" s="68"/>
      <c r="B38" s="220" t="s">
        <v>360</v>
      </c>
      <c r="C38" s="221"/>
      <c r="D38" s="221"/>
      <c r="E38" s="221"/>
      <c r="F38" s="235"/>
      <c r="G38" s="220" t="s">
        <v>361</v>
      </c>
      <c r="H38" s="221"/>
      <c r="I38" s="221"/>
      <c r="J38" s="221"/>
      <c r="K38" s="236"/>
      <c r="L38" s="237"/>
      <c r="M38" s="5"/>
      <c r="N38" s="107"/>
    </row>
    <row r="39" spans="1:14">
      <c r="A39" s="68"/>
      <c r="B39" s="225" t="s">
        <v>136</v>
      </c>
      <c r="C39" s="526"/>
      <c r="D39" s="526"/>
      <c r="E39" s="526"/>
      <c r="F39" s="228"/>
      <c r="G39" s="225" t="s">
        <v>130</v>
      </c>
      <c r="H39" s="226"/>
      <c r="I39" s="226"/>
      <c r="J39" s="226"/>
      <c r="K39" s="238"/>
      <c r="L39" s="68"/>
      <c r="M39" s="528"/>
      <c r="N39" s="528"/>
    </row>
    <row r="40" spans="1:14">
      <c r="A40" s="68"/>
      <c r="B40" s="525" t="str">
        <f>'PART I'!B217</f>
        <v>Market Share</v>
      </c>
      <c r="C40" s="526"/>
      <c r="D40" s="526"/>
      <c r="E40" s="526"/>
      <c r="F40" s="228">
        <f>'PART I'!D217</f>
        <v>-4</v>
      </c>
      <c r="G40" s="525" t="str">
        <f>'PART I'!B208</f>
        <v>Growth Potential</v>
      </c>
      <c r="H40" s="526"/>
      <c r="I40" s="526"/>
      <c r="J40" s="526"/>
      <c r="K40" s="229">
        <f>'PART I'!D208</f>
        <v>2</v>
      </c>
      <c r="L40" s="68"/>
      <c r="M40" s="528"/>
      <c r="N40" s="528"/>
    </row>
    <row r="41" spans="1:14">
      <c r="A41" s="68"/>
      <c r="B41" s="525" t="str">
        <f>'PART I'!B218</f>
        <v>Product Quality</v>
      </c>
      <c r="C41" s="526"/>
      <c r="D41" s="526"/>
      <c r="E41" s="526"/>
      <c r="F41" s="228">
        <f>'PART I'!D218</f>
        <v>-3</v>
      </c>
      <c r="G41" s="525" t="str">
        <f>'PART I'!B209</f>
        <v>Financial Stability</v>
      </c>
      <c r="H41" s="526"/>
      <c r="I41" s="526"/>
      <c r="J41" s="526"/>
      <c r="K41" s="229">
        <f>'PART I'!D209</f>
        <v>6</v>
      </c>
      <c r="L41" s="68"/>
      <c r="M41" s="528"/>
      <c r="N41" s="528"/>
    </row>
    <row r="42" spans="1:14">
      <c r="A42" s="68"/>
      <c r="B42" s="525" t="str">
        <f>'PART I'!B219</f>
        <v>Customer Loyalty</v>
      </c>
      <c r="C42" s="526"/>
      <c r="D42" s="526"/>
      <c r="E42" s="526"/>
      <c r="F42" s="228">
        <f>'PART I'!D219</f>
        <v>-6</v>
      </c>
      <c r="G42" s="525" t="str">
        <f>'PART I'!B210</f>
        <v>Ease of Entry into Market</v>
      </c>
      <c r="H42" s="526"/>
      <c r="I42" s="526"/>
      <c r="J42" s="526"/>
      <c r="K42" s="229">
        <f>'PART I'!D210</f>
        <v>3</v>
      </c>
      <c r="L42" s="68"/>
      <c r="M42" s="528"/>
      <c r="N42" s="528"/>
    </row>
    <row r="43" spans="1:14">
      <c r="A43" s="68"/>
      <c r="B43" s="525" t="str">
        <f>'PART I'!B220</f>
        <v>Technological know-how</v>
      </c>
      <c r="C43" s="526"/>
      <c r="D43" s="526"/>
      <c r="E43" s="526"/>
      <c r="F43" s="228">
        <f>'PART I'!D220</f>
        <v>-5</v>
      </c>
      <c r="G43" s="525" t="str">
        <f>'PART I'!B211</f>
        <v>Resource Utilization</v>
      </c>
      <c r="H43" s="526"/>
      <c r="I43" s="526"/>
      <c r="J43" s="526"/>
      <c r="K43" s="229">
        <f>'PART I'!D211</f>
        <v>4</v>
      </c>
      <c r="L43" s="68"/>
      <c r="M43" s="528"/>
      <c r="N43" s="528"/>
    </row>
    <row r="44" spans="1:14">
      <c r="A44" s="68"/>
      <c r="B44" s="525" t="str">
        <f>'PART I'!B221</f>
        <v>Control over Suppliers and Distributors</v>
      </c>
      <c r="C44" s="526"/>
      <c r="D44" s="526"/>
      <c r="E44" s="526"/>
      <c r="F44" s="228">
        <f>'PART I'!D221</f>
        <v>-6</v>
      </c>
      <c r="G44" s="525" t="str">
        <f>'PART I'!B212</f>
        <v>Profit Potential</v>
      </c>
      <c r="H44" s="526"/>
      <c r="I44" s="526"/>
      <c r="J44" s="526"/>
      <c r="K44" s="229">
        <f>'PART I'!D212</f>
        <v>5</v>
      </c>
      <c r="L44" s="68"/>
      <c r="M44" s="528"/>
      <c r="N44" s="528"/>
    </row>
    <row r="45" spans="1:14" ht="21" customHeight="1" thickBot="1">
      <c r="A45" s="68"/>
      <c r="B45" s="230" t="s">
        <v>364</v>
      </c>
      <c r="C45" s="231"/>
      <c r="D45" s="231"/>
      <c r="E45" s="231"/>
      <c r="F45" s="239">
        <f>SUM(F40:F44)/5</f>
        <v>-4.8</v>
      </c>
      <c r="G45" s="230" t="s">
        <v>365</v>
      </c>
      <c r="H45" s="231"/>
      <c r="I45" s="231"/>
      <c r="J45" s="231"/>
      <c r="K45" s="233">
        <f>SUM(K40:K44)/5</f>
        <v>4</v>
      </c>
      <c r="L45" s="68"/>
      <c r="M45" s="528"/>
      <c r="N45" s="528"/>
    </row>
    <row r="46" spans="1:14">
      <c r="A46" s="68"/>
      <c r="B46" s="68"/>
      <c r="C46" s="68"/>
      <c r="D46" s="68"/>
      <c r="E46" s="68"/>
      <c r="F46" s="68"/>
      <c r="G46" s="68"/>
      <c r="H46" s="68"/>
      <c r="I46" s="68"/>
      <c r="J46" s="68"/>
      <c r="K46" s="68"/>
      <c r="L46" s="68"/>
      <c r="M46" s="528"/>
      <c r="N46" s="528"/>
    </row>
  </sheetData>
  <sheetProtection sheet="1" objects="1" scenarios="1" formatColumns="0" formatRows="0"/>
  <mergeCells count="13">
    <mergeCell ref="B5:J5"/>
    <mergeCell ref="B7:J7"/>
    <mergeCell ref="B9:J9"/>
    <mergeCell ref="B31:E31"/>
    <mergeCell ref="B32:E32"/>
    <mergeCell ref="B33:E33"/>
    <mergeCell ref="B34:E34"/>
    <mergeCell ref="B35:E35"/>
    <mergeCell ref="G31:J31"/>
    <mergeCell ref="G32:J32"/>
    <mergeCell ref="G33:J33"/>
    <mergeCell ref="G34:J34"/>
    <mergeCell ref="G35:J35"/>
  </mergeCells>
  <pageMargins left="0.7" right="0.7" top="0.75" bottom="0.75" header="0.3" footer="0.3"/>
  <ignoredErrors>
    <ignoredError sqref="B31:F35 G31:K35 K36 F36 F40:K44 F45:K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topLeftCell="A12" workbookViewId="0">
      <selection activeCell="F31" sqref="F31:I31"/>
    </sheetView>
  </sheetViews>
  <sheetFormatPr defaultColWidth="8.85546875" defaultRowHeight="15"/>
  <cols>
    <col min="1" max="1" width="8.85546875" style="20"/>
    <col min="2" max="2" width="7" style="20" customWidth="1"/>
    <col min="3" max="3" width="3.7109375" style="20" bestFit="1" customWidth="1"/>
    <col min="4" max="11" width="8.85546875" style="20"/>
    <col min="12" max="12" width="19.42578125" style="20" customWidth="1"/>
    <col min="13" max="16384" width="8.85546875" style="20"/>
  </cols>
  <sheetData>
    <row r="1" spans="1:13" ht="15.75" thickBot="1">
      <c r="A1" s="528"/>
      <c r="B1" s="528"/>
      <c r="C1" s="528"/>
      <c r="D1" s="528"/>
      <c r="E1" s="528"/>
      <c r="F1" s="528"/>
      <c r="G1" s="528"/>
      <c r="H1" s="528"/>
      <c r="I1" s="528"/>
      <c r="J1" s="528"/>
      <c r="K1" s="528"/>
      <c r="L1" s="528"/>
      <c r="M1" s="528"/>
    </row>
    <row r="2" spans="1:13" ht="32.25" thickBot="1">
      <c r="A2" s="528"/>
      <c r="B2" s="31" t="s">
        <v>366</v>
      </c>
      <c r="C2" s="528"/>
      <c r="D2" s="528"/>
      <c r="E2" s="528"/>
      <c r="F2" s="528"/>
      <c r="G2" s="528"/>
      <c r="H2" s="528"/>
      <c r="I2" s="528"/>
      <c r="J2" s="528"/>
      <c r="K2" s="528"/>
      <c r="L2" s="528"/>
      <c r="M2" s="528"/>
    </row>
    <row r="5" spans="1:13" ht="15.75">
      <c r="A5" s="217">
        <v>1</v>
      </c>
      <c r="B5" s="746" t="s">
        <v>367</v>
      </c>
      <c r="C5" s="746"/>
      <c r="D5" s="746"/>
      <c r="E5" s="746"/>
      <c r="F5" s="746"/>
      <c r="G5" s="746"/>
      <c r="H5" s="746"/>
      <c r="I5" s="746"/>
      <c r="J5" s="746"/>
      <c r="K5" s="528"/>
      <c r="L5" s="528"/>
      <c r="M5" s="528"/>
    </row>
    <row r="6" spans="1:13" ht="15.75">
      <c r="A6" s="218"/>
      <c r="B6" s="217"/>
      <c r="C6" s="217"/>
      <c r="D6" s="217"/>
      <c r="E6" s="217"/>
      <c r="F6" s="217"/>
      <c r="G6" s="217"/>
      <c r="H6" s="217"/>
      <c r="I6" s="217"/>
      <c r="J6" s="217"/>
      <c r="K6" s="528"/>
      <c r="L6" s="528"/>
      <c r="M6" s="528"/>
    </row>
    <row r="7" spans="1:13" ht="15.75">
      <c r="A7" s="218">
        <v>2</v>
      </c>
      <c r="B7" s="747" t="s">
        <v>340</v>
      </c>
      <c r="C7" s="747"/>
      <c r="D7" s="747"/>
      <c r="E7" s="747"/>
      <c r="F7" s="747"/>
      <c r="G7" s="747"/>
      <c r="H7" s="747"/>
      <c r="I7" s="747"/>
      <c r="J7" s="747"/>
      <c r="K7" s="528"/>
      <c r="L7" s="528"/>
      <c r="M7" s="528"/>
    </row>
    <row r="8" spans="1:13" ht="15.75">
      <c r="A8" s="218"/>
      <c r="B8" s="217"/>
      <c r="C8" s="217"/>
      <c r="D8" s="217"/>
      <c r="E8" s="217"/>
      <c r="F8" s="217"/>
      <c r="G8" s="217"/>
      <c r="H8" s="217"/>
      <c r="I8" s="217"/>
      <c r="J8" s="217"/>
      <c r="K8" s="528"/>
      <c r="L8" s="528"/>
      <c r="M8" s="528"/>
    </row>
    <row r="9" spans="1:13" ht="51" customHeight="1">
      <c r="A9" s="218">
        <v>3</v>
      </c>
      <c r="B9" s="748" t="s">
        <v>368</v>
      </c>
      <c r="C9" s="748"/>
      <c r="D9" s="748"/>
      <c r="E9" s="748"/>
      <c r="F9" s="748"/>
      <c r="G9" s="748"/>
      <c r="H9" s="748"/>
      <c r="I9" s="748"/>
      <c r="J9" s="748"/>
      <c r="K9" s="528"/>
      <c r="L9" s="528"/>
      <c r="M9" s="528"/>
    </row>
    <row r="12" spans="1:13">
      <c r="A12" s="528"/>
      <c r="B12" s="528"/>
      <c r="C12" s="542"/>
      <c r="D12" s="528"/>
      <c r="E12" s="528"/>
      <c r="F12" s="528"/>
      <c r="G12" s="528"/>
      <c r="H12" s="528"/>
      <c r="I12" s="528"/>
      <c r="J12" s="528"/>
      <c r="K12" s="528"/>
      <c r="L12" s="528"/>
      <c r="M12" s="528"/>
    </row>
    <row r="13" spans="1:13" ht="15.75" thickBot="1">
      <c r="A13" s="528"/>
      <c r="B13" s="68"/>
      <c r="C13" s="68"/>
      <c r="D13" s="68"/>
      <c r="E13" s="68"/>
      <c r="F13" s="68"/>
      <c r="G13" s="68"/>
      <c r="H13" s="68"/>
      <c r="I13" s="68"/>
      <c r="J13" s="68"/>
      <c r="K13" s="68"/>
      <c r="L13" s="68"/>
      <c r="M13" s="68"/>
    </row>
    <row r="14" spans="1:13" ht="15.75" customHeight="1" thickBot="1">
      <c r="A14" s="528"/>
      <c r="B14" s="68"/>
      <c r="C14" s="68"/>
      <c r="D14" s="68"/>
      <c r="E14" s="68"/>
      <c r="F14" s="761" t="str">
        <f>'PART I'!B277</f>
        <v xml:space="preserve"> (Hard Use)</v>
      </c>
      <c r="G14" s="762"/>
      <c r="H14" s="762"/>
      <c r="I14" s="763"/>
      <c r="J14" s="68"/>
      <c r="K14" s="68"/>
      <c r="L14" s="68"/>
      <c r="M14" s="68"/>
    </row>
    <row r="15" spans="1:13">
      <c r="A15" s="528"/>
      <c r="B15" s="68"/>
      <c r="C15" s="68"/>
      <c r="D15" s="68"/>
      <c r="E15" s="68"/>
      <c r="F15" s="68"/>
      <c r="G15" s="68"/>
      <c r="H15" s="68"/>
      <c r="I15" s="68"/>
      <c r="J15" s="68"/>
      <c r="K15" s="68"/>
      <c r="L15" s="68"/>
      <c r="M15" s="219"/>
    </row>
    <row r="16" spans="1:13">
      <c r="A16" s="528"/>
      <c r="B16" s="68"/>
      <c r="C16" s="68"/>
      <c r="D16" s="68"/>
      <c r="E16" s="68"/>
      <c r="F16" s="68"/>
      <c r="G16" s="68"/>
      <c r="H16" s="68"/>
      <c r="I16" s="68"/>
      <c r="J16" s="68"/>
      <c r="K16" s="68"/>
      <c r="L16" s="68"/>
      <c r="M16" s="68"/>
    </row>
    <row r="17" spans="2:13" ht="15.75" thickBot="1">
      <c r="B17" s="68"/>
      <c r="C17" s="68"/>
      <c r="D17" s="68"/>
      <c r="E17" s="68"/>
      <c r="F17" s="68"/>
      <c r="G17" s="68"/>
      <c r="H17" s="68"/>
      <c r="I17" s="68"/>
      <c r="J17" s="68"/>
      <c r="K17" s="68"/>
      <c r="L17" s="68"/>
      <c r="M17" s="68"/>
    </row>
    <row r="18" spans="2:13" ht="15" customHeight="1">
      <c r="B18" s="68"/>
      <c r="C18" s="758" t="str">
        <f>'PART I'!B269</f>
        <v xml:space="preserve"> (Not Very Durable)</v>
      </c>
      <c r="D18" s="68"/>
      <c r="E18" s="68"/>
      <c r="F18" s="68"/>
      <c r="G18" s="68"/>
      <c r="H18" s="68"/>
      <c r="I18" s="68"/>
      <c r="J18" s="68"/>
      <c r="K18" s="68"/>
      <c r="L18" s="758" t="str">
        <f>'PART I'!B271</f>
        <v xml:space="preserve"> (Very Durable)</v>
      </c>
      <c r="M18" s="68"/>
    </row>
    <row r="19" spans="2:13">
      <c r="B19" s="68"/>
      <c r="C19" s="759"/>
      <c r="D19" s="68"/>
      <c r="E19" s="68"/>
      <c r="F19" s="68"/>
      <c r="G19" s="68"/>
      <c r="H19" s="68"/>
      <c r="I19" s="68"/>
      <c r="J19" s="68"/>
      <c r="K19" s="68"/>
      <c r="L19" s="759"/>
      <c r="M19" s="68"/>
    </row>
    <row r="20" spans="2:13" ht="15" customHeight="1">
      <c r="B20" s="68"/>
      <c r="C20" s="759"/>
      <c r="D20" s="68"/>
      <c r="E20" s="68"/>
      <c r="F20" s="68"/>
      <c r="G20" s="68"/>
      <c r="H20" s="68"/>
      <c r="I20" s="68"/>
      <c r="J20" s="68"/>
      <c r="K20" s="68"/>
      <c r="L20" s="759"/>
      <c r="M20" s="68"/>
    </row>
    <row r="21" spans="2:13">
      <c r="B21" s="68"/>
      <c r="C21" s="759"/>
      <c r="D21" s="68"/>
      <c r="E21" s="68"/>
      <c r="F21" s="68"/>
      <c r="G21" s="68"/>
      <c r="H21" s="68"/>
      <c r="I21" s="68"/>
      <c r="J21" s="68"/>
      <c r="K21" s="68"/>
      <c r="L21" s="759"/>
      <c r="M21" s="68"/>
    </row>
    <row r="22" spans="2:13">
      <c r="B22" s="68"/>
      <c r="C22" s="759"/>
      <c r="D22" s="68"/>
      <c r="E22" s="68"/>
      <c r="F22" s="68"/>
      <c r="G22" s="68"/>
      <c r="H22" s="68"/>
      <c r="I22" s="68"/>
      <c r="J22" s="68"/>
      <c r="K22" s="68"/>
      <c r="L22" s="759"/>
      <c r="M22" s="68"/>
    </row>
    <row r="23" spans="2:13">
      <c r="B23" s="68"/>
      <c r="C23" s="759"/>
      <c r="D23" s="68"/>
      <c r="E23" s="68"/>
      <c r="F23" s="68"/>
      <c r="G23" s="68"/>
      <c r="H23" s="68"/>
      <c r="I23" s="68"/>
      <c r="J23" s="68"/>
      <c r="K23" s="68"/>
      <c r="L23" s="759"/>
      <c r="M23" s="68"/>
    </row>
    <row r="24" spans="2:13">
      <c r="B24" s="68"/>
      <c r="C24" s="759"/>
      <c r="D24" s="68"/>
      <c r="E24" s="68"/>
      <c r="F24" s="68"/>
      <c r="G24" s="68"/>
      <c r="H24" s="68"/>
      <c r="I24" s="68"/>
      <c r="J24" s="68"/>
      <c r="K24" s="68"/>
      <c r="L24" s="759"/>
      <c r="M24" s="68"/>
    </row>
    <row r="25" spans="2:13">
      <c r="B25" s="68"/>
      <c r="C25" s="759"/>
      <c r="D25" s="68"/>
      <c r="E25" s="68"/>
      <c r="F25" s="68"/>
      <c r="G25" s="68"/>
      <c r="H25" s="68"/>
      <c r="I25" s="68"/>
      <c r="J25" s="68"/>
      <c r="K25" s="68"/>
      <c r="L25" s="759"/>
      <c r="M25" s="68"/>
    </row>
    <row r="26" spans="2:13">
      <c r="B26" s="68"/>
      <c r="C26" s="759"/>
      <c r="D26" s="68"/>
      <c r="E26" s="68"/>
      <c r="F26" s="68"/>
      <c r="G26" s="68"/>
      <c r="H26" s="68"/>
      <c r="I26" s="68"/>
      <c r="J26" s="68"/>
      <c r="K26" s="68"/>
      <c r="L26" s="759"/>
      <c r="M26" s="68"/>
    </row>
    <row r="27" spans="2:13" ht="15.75" thickBot="1">
      <c r="B27" s="68"/>
      <c r="C27" s="760"/>
      <c r="D27" s="68"/>
      <c r="E27" s="68"/>
      <c r="F27" s="68"/>
      <c r="G27" s="68"/>
      <c r="H27" s="68"/>
      <c r="I27" s="68"/>
      <c r="J27" s="68"/>
      <c r="K27" s="68"/>
      <c r="L27" s="760"/>
      <c r="M27" s="68"/>
    </row>
    <row r="28" spans="2:13">
      <c r="B28" s="68"/>
      <c r="C28" s="68"/>
      <c r="D28" s="68"/>
      <c r="E28" s="68"/>
      <c r="F28" s="68"/>
      <c r="G28" s="68"/>
      <c r="H28" s="68"/>
      <c r="I28" s="68"/>
      <c r="J28" s="68"/>
      <c r="K28" s="68"/>
      <c r="L28" s="68"/>
      <c r="M28" s="68"/>
    </row>
    <row r="29" spans="2:13">
      <c r="B29" s="68"/>
      <c r="C29" s="68"/>
      <c r="D29" s="68"/>
      <c r="E29" s="68"/>
      <c r="F29" s="68"/>
      <c r="G29" s="68"/>
      <c r="H29" s="68"/>
      <c r="I29" s="68"/>
      <c r="J29" s="68"/>
      <c r="K29" s="68"/>
      <c r="L29" s="68"/>
      <c r="M29" s="68"/>
    </row>
    <row r="30" spans="2:13" ht="15.75" thickBot="1">
      <c r="B30" s="68"/>
      <c r="C30" s="68"/>
      <c r="D30" s="68"/>
      <c r="E30" s="68"/>
      <c r="F30" s="68"/>
      <c r="G30" s="68"/>
      <c r="H30" s="68"/>
      <c r="I30" s="68"/>
      <c r="J30" s="68"/>
      <c r="K30" s="68"/>
      <c r="L30" s="68"/>
      <c r="M30" s="68"/>
    </row>
    <row r="31" spans="2:13" ht="15.75" customHeight="1" thickBot="1">
      <c r="B31" s="68"/>
      <c r="C31" s="68"/>
      <c r="D31" s="68"/>
      <c r="E31" s="68"/>
      <c r="F31" s="755" t="str">
        <f>'PART I'!B275</f>
        <v xml:space="preserve"> (Easy Use)</v>
      </c>
      <c r="G31" s="756"/>
      <c r="H31" s="756"/>
      <c r="I31" s="757"/>
      <c r="J31" s="68"/>
      <c r="K31" s="68"/>
      <c r="L31" s="68"/>
      <c r="M31" s="68"/>
    </row>
    <row r="32" spans="2:13">
      <c r="B32" s="68"/>
      <c r="C32" s="68"/>
      <c r="D32" s="68"/>
      <c r="E32" s="68"/>
      <c r="F32" s="68"/>
      <c r="G32" s="68"/>
      <c r="H32" s="68"/>
      <c r="I32" s="68"/>
      <c r="J32" s="68"/>
      <c r="K32" s="68"/>
      <c r="L32" s="68"/>
      <c r="M32" s="68"/>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topLeftCell="A12" workbookViewId="0">
      <selection activeCell="N15" sqref="N15"/>
    </sheetView>
  </sheetViews>
  <sheetFormatPr defaultColWidth="8.85546875" defaultRowHeight="15"/>
  <cols>
    <col min="1" max="1" width="8.85546875" style="20"/>
    <col min="2" max="2" width="8.7109375" style="20" bestFit="1" customWidth="1"/>
    <col min="3" max="16384" width="8.85546875" style="20"/>
  </cols>
  <sheetData>
    <row r="1" spans="1:15" ht="15.75" thickBot="1">
      <c r="A1" s="528"/>
      <c r="B1" s="528"/>
      <c r="C1" s="528"/>
      <c r="D1" s="528"/>
      <c r="E1" s="528"/>
      <c r="F1" s="528"/>
      <c r="G1" s="528"/>
      <c r="H1" s="528"/>
      <c r="I1" s="528"/>
      <c r="J1" s="528"/>
      <c r="K1" s="528"/>
      <c r="L1" s="528"/>
      <c r="M1" s="528"/>
      <c r="N1" s="528"/>
      <c r="O1" s="528"/>
    </row>
    <row r="2" spans="1:15" ht="32.25" thickBot="1">
      <c r="A2" s="528"/>
      <c r="B2" s="31" t="s">
        <v>369</v>
      </c>
      <c r="C2" s="528"/>
      <c r="D2" s="528"/>
      <c r="E2" s="528"/>
      <c r="F2" s="528"/>
      <c r="G2" s="528"/>
      <c r="H2" s="528"/>
      <c r="I2" s="528"/>
      <c r="J2" s="528"/>
      <c r="K2" s="528"/>
      <c r="L2" s="528"/>
      <c r="M2" s="528"/>
      <c r="N2" s="528"/>
      <c r="O2" s="528"/>
    </row>
    <row r="5" spans="1:15" ht="15.75">
      <c r="A5" s="217">
        <v>1</v>
      </c>
      <c r="B5" s="746" t="s">
        <v>370</v>
      </c>
      <c r="C5" s="746"/>
      <c r="D5" s="746"/>
      <c r="E5" s="746"/>
      <c r="F5" s="746"/>
      <c r="G5" s="746"/>
      <c r="H5" s="746"/>
      <c r="I5" s="746"/>
      <c r="J5" s="746"/>
      <c r="K5" s="528"/>
      <c r="L5" s="528"/>
      <c r="M5" s="528"/>
      <c r="N5" s="528"/>
      <c r="O5" s="528"/>
    </row>
    <row r="6" spans="1:15" ht="15.75">
      <c r="A6" s="218"/>
      <c r="B6" s="217"/>
      <c r="C6" s="217"/>
      <c r="D6" s="217"/>
      <c r="E6" s="217"/>
      <c r="F6" s="217"/>
      <c r="G6" s="217"/>
      <c r="H6" s="217"/>
      <c r="I6" s="217"/>
      <c r="J6" s="217"/>
      <c r="K6" s="528"/>
      <c r="L6" s="528"/>
      <c r="M6" s="528"/>
      <c r="N6" s="528"/>
      <c r="O6" s="528"/>
    </row>
    <row r="7" spans="1:15" ht="15.75">
      <c r="A7" s="218">
        <v>2</v>
      </c>
      <c r="B7" s="747" t="s">
        <v>340</v>
      </c>
      <c r="C7" s="747"/>
      <c r="D7" s="747"/>
      <c r="E7" s="747"/>
      <c r="F7" s="747"/>
      <c r="G7" s="747"/>
      <c r="H7" s="747"/>
      <c r="I7" s="747"/>
      <c r="J7" s="747"/>
      <c r="K7" s="528"/>
      <c r="L7" s="528"/>
      <c r="M7" s="528"/>
      <c r="N7" s="528"/>
      <c r="O7" s="528"/>
    </row>
    <row r="8" spans="1:15" ht="15.75">
      <c r="A8" s="218"/>
      <c r="B8" s="217"/>
      <c r="C8" s="217"/>
      <c r="D8" s="217"/>
      <c r="E8" s="217"/>
      <c r="F8" s="217"/>
      <c r="G8" s="217"/>
      <c r="H8" s="217"/>
      <c r="I8" s="217"/>
      <c r="J8" s="217"/>
      <c r="K8" s="528"/>
      <c r="L8" s="528"/>
      <c r="M8" s="528"/>
      <c r="N8" s="528"/>
      <c r="O8" s="528"/>
    </row>
    <row r="9" spans="1:15" ht="51" customHeight="1">
      <c r="A9" s="218">
        <v>3</v>
      </c>
      <c r="B9" s="748" t="s">
        <v>368</v>
      </c>
      <c r="C9" s="748"/>
      <c r="D9" s="748"/>
      <c r="E9" s="748"/>
      <c r="F9" s="748"/>
      <c r="G9" s="748"/>
      <c r="H9" s="748"/>
      <c r="I9" s="748"/>
      <c r="J9" s="748"/>
      <c r="K9" s="528"/>
      <c r="L9" s="528"/>
      <c r="M9" s="528"/>
      <c r="N9" s="528"/>
      <c r="O9" s="528"/>
    </row>
    <row r="10" spans="1:15">
      <c r="A10" s="68"/>
      <c r="B10" s="68"/>
      <c r="C10" s="68"/>
      <c r="D10" s="68"/>
      <c r="E10" s="68"/>
      <c r="F10" s="68"/>
      <c r="G10" s="68"/>
      <c r="H10" s="68"/>
      <c r="I10" s="68"/>
      <c r="J10" s="68"/>
      <c r="K10" s="68"/>
      <c r="L10" s="68"/>
      <c r="M10" s="68"/>
      <c r="N10" s="68"/>
      <c r="O10" s="68"/>
    </row>
    <row r="11" spans="1:15">
      <c r="A11" s="68"/>
      <c r="B11" s="68"/>
      <c r="C11" s="68"/>
      <c r="D11" s="68"/>
      <c r="E11" s="68"/>
      <c r="F11" s="68"/>
      <c r="G11" s="68"/>
      <c r="H11" s="68"/>
      <c r="I11" s="68"/>
      <c r="J11" s="68"/>
      <c r="K11" s="68"/>
      <c r="L11" s="68"/>
      <c r="M11" s="68"/>
      <c r="N11" s="68"/>
      <c r="O11" s="68"/>
    </row>
    <row r="12" spans="1:15">
      <c r="A12" s="68"/>
      <c r="B12" s="68"/>
      <c r="C12" s="68"/>
      <c r="D12" s="68"/>
      <c r="E12" s="68"/>
      <c r="F12" s="764"/>
      <c r="G12" s="764"/>
      <c r="H12" s="764"/>
      <c r="I12" s="764"/>
      <c r="J12" s="68"/>
      <c r="K12" s="68"/>
      <c r="L12" s="68"/>
      <c r="M12" s="68"/>
      <c r="N12" s="68"/>
      <c r="O12" s="68"/>
    </row>
    <row r="13" spans="1:15">
      <c r="A13" s="68"/>
      <c r="B13" s="68"/>
      <c r="C13" s="68"/>
      <c r="D13" s="68"/>
      <c r="E13" s="68"/>
      <c r="F13" s="68"/>
      <c r="G13" s="68"/>
      <c r="H13" s="68"/>
      <c r="I13" s="68"/>
      <c r="J13" s="68"/>
      <c r="K13" s="68"/>
      <c r="L13" s="68"/>
      <c r="M13" s="68"/>
      <c r="N13" s="68"/>
      <c r="O13" s="68"/>
    </row>
    <row r="14" spans="1:15">
      <c r="A14" s="68"/>
      <c r="B14" s="68"/>
      <c r="C14" s="68"/>
      <c r="D14" s="68"/>
      <c r="E14" s="68"/>
      <c r="F14" s="68"/>
      <c r="G14" s="68"/>
      <c r="H14" s="68"/>
      <c r="I14" s="68"/>
      <c r="J14" s="68"/>
      <c r="K14" s="68"/>
      <c r="L14" s="68"/>
      <c r="M14" s="68"/>
      <c r="N14" s="68"/>
      <c r="O14" s="68"/>
    </row>
    <row r="15" spans="1:15">
      <c r="A15" s="68"/>
      <c r="B15" s="68"/>
      <c r="C15" s="68"/>
      <c r="D15" s="68"/>
      <c r="E15" s="68"/>
      <c r="F15" s="68"/>
      <c r="G15" s="68"/>
      <c r="H15" s="68"/>
      <c r="I15" s="68"/>
      <c r="J15" s="68"/>
      <c r="K15" s="68"/>
      <c r="L15" s="68"/>
      <c r="M15" s="68"/>
      <c r="N15" s="68"/>
      <c r="O15" s="68"/>
    </row>
    <row r="16" spans="1:15">
      <c r="A16" s="68"/>
      <c r="B16" s="68"/>
      <c r="C16" s="68"/>
      <c r="D16" s="68"/>
      <c r="E16" s="68"/>
      <c r="F16" s="68"/>
      <c r="G16" s="68"/>
      <c r="H16" s="68"/>
      <c r="I16" s="68"/>
      <c r="J16" s="68"/>
      <c r="K16" s="68"/>
      <c r="L16" s="68"/>
      <c r="M16" s="68"/>
      <c r="N16" s="68"/>
      <c r="O16" s="68"/>
    </row>
    <row r="17" spans="1:15">
      <c r="A17" s="68"/>
      <c r="B17" s="68"/>
      <c r="C17" s="68"/>
      <c r="D17" s="68"/>
      <c r="E17" s="68"/>
      <c r="F17" s="68"/>
      <c r="G17" s="68"/>
      <c r="H17" s="68"/>
      <c r="I17" s="68"/>
      <c r="J17" s="68"/>
      <c r="K17" s="68"/>
      <c r="L17" s="68"/>
      <c r="M17" s="68"/>
      <c r="N17" s="68"/>
      <c r="O17" s="68"/>
    </row>
    <row r="18" spans="1:15">
      <c r="A18" s="68"/>
      <c r="B18" s="68"/>
      <c r="C18" s="68"/>
      <c r="D18" s="68"/>
      <c r="E18" s="68"/>
      <c r="F18" s="68"/>
      <c r="G18" s="68"/>
      <c r="H18" s="68"/>
      <c r="I18" s="68"/>
      <c r="J18" s="68"/>
      <c r="K18" s="68"/>
      <c r="L18" s="68"/>
      <c r="M18" s="68"/>
      <c r="N18" s="68"/>
      <c r="O18" s="68"/>
    </row>
    <row r="19" spans="1:15">
      <c r="A19" s="68"/>
      <c r="B19" s="68"/>
      <c r="C19" s="68"/>
      <c r="D19" s="68"/>
      <c r="E19" s="68"/>
      <c r="F19" s="68"/>
      <c r="G19" s="68"/>
      <c r="H19" s="68"/>
      <c r="I19" s="68"/>
      <c r="J19" s="68"/>
      <c r="K19" s="68"/>
      <c r="L19" s="68"/>
      <c r="M19" s="68"/>
      <c r="N19" s="68"/>
      <c r="O19" s="68"/>
    </row>
    <row r="20" spans="1:15">
      <c r="A20" s="68"/>
      <c r="B20" s="68"/>
      <c r="C20" s="68"/>
      <c r="D20" s="68"/>
      <c r="E20" s="68"/>
      <c r="F20" s="68"/>
      <c r="G20" s="68"/>
      <c r="H20" s="68"/>
      <c r="I20" s="68"/>
      <c r="J20" s="68"/>
      <c r="K20" s="68"/>
      <c r="L20" s="68"/>
      <c r="M20" s="68"/>
      <c r="N20" s="68"/>
      <c r="O20" s="68"/>
    </row>
    <row r="21" spans="1:15">
      <c r="A21" s="68"/>
      <c r="B21" s="68"/>
      <c r="C21" s="68"/>
      <c r="D21" s="68"/>
      <c r="E21" s="68"/>
      <c r="F21" s="68"/>
      <c r="G21" s="68"/>
      <c r="H21" s="68"/>
      <c r="I21" s="68"/>
      <c r="J21" s="68"/>
      <c r="K21" s="68"/>
      <c r="L21" s="540"/>
      <c r="M21" s="540"/>
      <c r="N21" s="540"/>
      <c r="O21" s="68"/>
    </row>
    <row r="22" spans="1:15">
      <c r="A22" s="68"/>
      <c r="B22" s="68"/>
      <c r="C22" s="68"/>
      <c r="D22" s="68"/>
      <c r="E22" s="68"/>
      <c r="F22" s="68"/>
      <c r="G22" s="68"/>
      <c r="H22" s="68"/>
      <c r="I22" s="68"/>
      <c r="J22" s="68"/>
      <c r="K22" s="68"/>
      <c r="L22" s="540"/>
      <c r="M22" s="540"/>
      <c r="N22" s="540"/>
      <c r="O22" s="68"/>
    </row>
    <row r="23" spans="1:15">
      <c r="A23" s="68"/>
      <c r="B23" s="68"/>
      <c r="C23" s="68"/>
      <c r="D23" s="68"/>
      <c r="E23" s="68"/>
      <c r="F23" s="68"/>
      <c r="G23" s="68"/>
      <c r="H23" s="68"/>
      <c r="I23" s="68"/>
      <c r="J23" s="68"/>
      <c r="K23" s="68"/>
      <c r="L23" s="540"/>
      <c r="M23" s="540"/>
      <c r="N23" s="540"/>
      <c r="O23" s="68"/>
    </row>
    <row r="24" spans="1:15">
      <c r="A24" s="68"/>
      <c r="B24" s="68"/>
      <c r="C24" s="68"/>
      <c r="D24" s="68"/>
      <c r="E24" s="68"/>
      <c r="F24" s="68"/>
      <c r="G24" s="68"/>
      <c r="H24" s="68"/>
      <c r="I24" s="68"/>
      <c r="J24" s="68"/>
      <c r="K24" s="68"/>
      <c r="L24" s="68"/>
      <c r="M24" s="68"/>
      <c r="N24" s="68"/>
      <c r="O24" s="68"/>
    </row>
    <row r="25" spans="1:15">
      <c r="A25" s="68"/>
      <c r="B25" s="68"/>
      <c r="C25" s="68"/>
      <c r="D25" s="68"/>
      <c r="E25" s="68"/>
      <c r="F25" s="68"/>
      <c r="G25" s="68"/>
      <c r="H25" s="68"/>
      <c r="I25" s="68"/>
      <c r="J25" s="68"/>
      <c r="K25" s="68"/>
      <c r="L25" s="68"/>
      <c r="M25" s="68"/>
      <c r="N25" s="68"/>
      <c r="O25" s="68"/>
    </row>
    <row r="26" spans="1:15">
      <c r="A26" s="68"/>
      <c r="B26" s="68"/>
      <c r="C26" s="68"/>
      <c r="D26" s="68"/>
      <c r="E26" s="68"/>
      <c r="F26" s="68"/>
      <c r="G26" s="68"/>
      <c r="H26" s="68"/>
      <c r="I26" s="68"/>
      <c r="J26" s="68"/>
      <c r="K26" s="68"/>
      <c r="L26" s="68"/>
      <c r="M26" s="68"/>
      <c r="N26" s="68"/>
      <c r="O26" s="68"/>
    </row>
    <row r="27" spans="1:15">
      <c r="A27" s="68"/>
      <c r="B27" s="68"/>
      <c r="C27" s="68"/>
      <c r="D27" s="68"/>
      <c r="E27" s="68"/>
      <c r="F27" s="68"/>
      <c r="G27" s="68"/>
      <c r="H27" s="68"/>
      <c r="I27" s="68"/>
      <c r="J27" s="68"/>
      <c r="K27" s="68"/>
      <c r="L27" s="68"/>
      <c r="M27" s="68"/>
      <c r="N27" s="68"/>
      <c r="O27" s="68"/>
    </row>
    <row r="28" spans="1:15">
      <c r="A28" s="68"/>
      <c r="B28" s="68"/>
      <c r="C28" s="68"/>
      <c r="D28" s="68"/>
      <c r="E28" s="68"/>
      <c r="F28" s="68"/>
      <c r="G28" s="68"/>
      <c r="H28" s="68"/>
      <c r="I28" s="68"/>
      <c r="J28" s="68"/>
      <c r="K28" s="68"/>
      <c r="L28" s="68"/>
      <c r="M28" s="68"/>
      <c r="N28" s="68"/>
      <c r="O28" s="68"/>
    </row>
    <row r="29" spans="1:15">
      <c r="A29" s="68"/>
      <c r="B29" s="68"/>
      <c r="C29" s="68"/>
      <c r="D29" s="68"/>
      <c r="E29" s="68"/>
      <c r="F29" s="68"/>
      <c r="G29" s="68"/>
      <c r="H29" s="68"/>
      <c r="I29" s="68"/>
      <c r="J29" s="68"/>
      <c r="K29" s="68"/>
      <c r="L29" s="68"/>
      <c r="M29" s="68"/>
      <c r="N29" s="68"/>
      <c r="O29" s="68"/>
    </row>
    <row r="30" spans="1:15">
      <c r="A30" s="68"/>
      <c r="B30" s="68"/>
      <c r="C30" s="68"/>
      <c r="D30" s="68"/>
      <c r="E30" s="68"/>
      <c r="F30" s="68"/>
      <c r="G30" s="68"/>
      <c r="H30" s="68"/>
      <c r="I30" s="68"/>
      <c r="J30" s="68"/>
      <c r="K30" s="68"/>
      <c r="L30" s="68"/>
      <c r="M30" s="68"/>
      <c r="N30" s="68"/>
      <c r="O30" s="68"/>
    </row>
    <row r="31" spans="1:15">
      <c r="A31" s="68"/>
      <c r="B31" s="68"/>
      <c r="C31" s="68"/>
      <c r="D31" s="68"/>
      <c r="E31" s="68"/>
      <c r="F31" s="68"/>
      <c r="G31" s="68"/>
      <c r="H31" s="68"/>
      <c r="I31" s="68"/>
      <c r="J31" s="68"/>
      <c r="K31" s="68"/>
      <c r="L31" s="68"/>
      <c r="M31" s="68"/>
      <c r="N31" s="68"/>
      <c r="O31" s="68"/>
    </row>
    <row r="32" spans="1:15">
      <c r="A32" s="68"/>
      <c r="B32" s="68"/>
      <c r="C32" s="68"/>
      <c r="D32" s="68"/>
      <c r="E32" s="68"/>
      <c r="F32" s="68"/>
      <c r="G32" s="68"/>
      <c r="H32" s="68"/>
      <c r="I32" s="68"/>
      <c r="J32" s="68"/>
      <c r="K32" s="68"/>
      <c r="L32" s="68"/>
      <c r="M32" s="68"/>
      <c r="N32" s="68"/>
      <c r="O32" s="68"/>
    </row>
    <row r="33" spans="1:15">
      <c r="A33" s="68"/>
      <c r="B33" s="68"/>
      <c r="C33" s="68"/>
      <c r="D33" s="68"/>
      <c r="E33" s="68"/>
      <c r="F33" s="744"/>
      <c r="G33" s="744"/>
      <c r="H33" s="744"/>
      <c r="I33" s="744"/>
      <c r="J33" s="68"/>
      <c r="K33" s="68"/>
      <c r="L33" s="68"/>
      <c r="M33" s="68"/>
      <c r="N33" s="68"/>
      <c r="O33" s="68"/>
    </row>
    <row r="34" spans="1:15">
      <c r="A34" s="68"/>
      <c r="B34" s="68"/>
      <c r="C34" s="68"/>
      <c r="D34" s="68"/>
      <c r="E34" s="68"/>
      <c r="F34" s="68"/>
      <c r="G34" s="68"/>
      <c r="H34" s="68"/>
      <c r="I34" s="68"/>
      <c r="J34" s="68"/>
      <c r="K34" s="68"/>
      <c r="L34" s="68"/>
      <c r="M34" s="68"/>
      <c r="N34" s="68"/>
      <c r="O34" s="68"/>
    </row>
    <row r="35" spans="1:15">
      <c r="A35" s="68"/>
      <c r="B35" s="68"/>
      <c r="C35" s="68"/>
      <c r="D35" s="68"/>
      <c r="E35" s="68"/>
      <c r="F35" s="68"/>
      <c r="G35" s="68"/>
      <c r="H35" s="68"/>
      <c r="I35" s="68"/>
      <c r="J35" s="68"/>
      <c r="K35" s="68"/>
      <c r="L35" s="68"/>
      <c r="M35" s="68"/>
      <c r="N35" s="68"/>
      <c r="O35" s="68"/>
    </row>
    <row r="36" spans="1:15">
      <c r="A36" s="68"/>
      <c r="B36" s="68"/>
      <c r="C36" s="68"/>
      <c r="D36" s="68"/>
      <c r="E36" s="68"/>
      <c r="F36" s="68"/>
      <c r="G36" s="68"/>
      <c r="H36" s="68"/>
      <c r="I36" s="68"/>
      <c r="J36" s="68"/>
      <c r="K36" s="68"/>
      <c r="L36" s="68"/>
      <c r="M36" s="68"/>
      <c r="N36" s="68"/>
      <c r="O36" s="68"/>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zoomScale="78" workbookViewId="0">
      <selection activeCell="A2" sqref="A2"/>
    </sheetView>
  </sheetViews>
  <sheetFormatPr defaultColWidth="8.85546875" defaultRowHeight="15"/>
  <cols>
    <col min="1" max="1" width="14.7109375" customWidth="1"/>
    <col min="2" max="2" width="3.7109375" customWidth="1"/>
    <col min="3" max="3" width="90.42578125" customWidth="1"/>
  </cols>
  <sheetData>
    <row r="1" spans="1:11" ht="15.75" thickBot="1"/>
    <row r="2" spans="1:11" ht="16.5" thickBot="1">
      <c r="A2" s="3" t="s">
        <v>186</v>
      </c>
    </row>
    <row r="3" spans="1:11" ht="15.75" thickBot="1"/>
    <row r="4" spans="1:11" ht="15.75">
      <c r="B4" s="774" t="s">
        <v>371</v>
      </c>
      <c r="C4" s="775"/>
      <c r="D4" s="775"/>
      <c r="E4" s="775"/>
      <c r="F4" s="775"/>
      <c r="G4" s="775"/>
      <c r="H4" s="775"/>
      <c r="I4" s="775"/>
      <c r="J4" s="775"/>
      <c r="K4" s="776"/>
    </row>
    <row r="5" spans="1:11" ht="31.5">
      <c r="B5" s="8">
        <v>1</v>
      </c>
      <c r="C5" s="515" t="s">
        <v>372</v>
      </c>
      <c r="D5" s="515"/>
      <c r="E5" s="515"/>
      <c r="F5" s="515"/>
      <c r="G5" s="515"/>
      <c r="H5" s="515"/>
      <c r="I5" s="515"/>
      <c r="J5" s="515"/>
      <c r="K5" s="516"/>
    </row>
    <row r="6" spans="1:11" ht="30" customHeight="1">
      <c r="B6" s="9">
        <v>2</v>
      </c>
      <c r="C6" s="765" t="s">
        <v>373</v>
      </c>
      <c r="D6" s="765"/>
      <c r="E6" s="765"/>
      <c r="F6" s="765"/>
      <c r="G6" s="765"/>
      <c r="H6" s="765"/>
      <c r="I6" s="765"/>
      <c r="J6" s="765"/>
      <c r="K6" s="766"/>
    </row>
    <row r="7" spans="1:11" ht="30" customHeight="1">
      <c r="B7" s="9">
        <v>3</v>
      </c>
      <c r="C7" s="765" t="s">
        <v>374</v>
      </c>
      <c r="D7" s="765"/>
      <c r="E7" s="765"/>
      <c r="F7" s="765"/>
      <c r="G7" s="765"/>
      <c r="H7" s="765"/>
      <c r="I7" s="765"/>
      <c r="J7" s="765"/>
      <c r="K7" s="766"/>
    </row>
    <row r="8" spans="1:11" ht="16.5" thickBot="1">
      <c r="B8" s="10">
        <v>4</v>
      </c>
      <c r="C8" s="767"/>
      <c r="D8" s="767"/>
      <c r="E8" s="767"/>
      <c r="F8" s="767"/>
      <c r="G8" s="767"/>
      <c r="H8" s="767"/>
      <c r="I8" s="767"/>
      <c r="J8" s="767"/>
      <c r="K8" s="768"/>
    </row>
    <row r="9" spans="1:11" ht="16.5" thickBot="1">
      <c r="B9" s="7"/>
      <c r="C9" s="7"/>
      <c r="D9" s="7"/>
      <c r="E9" s="7"/>
      <c r="F9" s="7"/>
      <c r="G9" s="7"/>
      <c r="H9" s="7"/>
      <c r="I9" s="7"/>
      <c r="J9" s="7"/>
      <c r="K9" s="7"/>
    </row>
    <row r="10" spans="1:11" ht="16.5" thickBot="1">
      <c r="B10" s="769" t="s">
        <v>375</v>
      </c>
      <c r="C10" s="770"/>
      <c r="D10" s="770"/>
      <c r="E10" s="770"/>
      <c r="F10" s="770"/>
      <c r="G10" s="770"/>
      <c r="H10" s="770"/>
      <c r="I10" s="770"/>
      <c r="J10" s="770"/>
      <c r="K10" s="771"/>
    </row>
    <row r="11" spans="1:11" ht="30" customHeight="1">
      <c r="B11" s="9">
        <v>1</v>
      </c>
      <c r="C11" s="765" t="s">
        <v>376</v>
      </c>
      <c r="D11" s="765"/>
      <c r="E11" s="765"/>
      <c r="F11" s="765"/>
      <c r="G11" s="765"/>
      <c r="H11" s="765"/>
      <c r="I11" s="765"/>
      <c r="J11" s="765"/>
      <c r="K11" s="766"/>
    </row>
    <row r="12" spans="1:11" ht="30" customHeight="1">
      <c r="B12" s="9">
        <v>2</v>
      </c>
      <c r="C12" s="765" t="s">
        <v>377</v>
      </c>
      <c r="D12" s="765"/>
      <c r="E12" s="765"/>
      <c r="F12" s="765"/>
      <c r="G12" s="765"/>
      <c r="H12" s="765"/>
      <c r="I12" s="765"/>
      <c r="J12" s="765"/>
      <c r="K12" s="766"/>
    </row>
    <row r="13" spans="1:11" ht="30" customHeight="1">
      <c r="B13" s="9">
        <v>3</v>
      </c>
      <c r="C13" s="765" t="s">
        <v>378</v>
      </c>
      <c r="D13" s="765"/>
      <c r="E13" s="765"/>
      <c r="F13" s="765"/>
      <c r="G13" s="765"/>
      <c r="H13" s="765"/>
      <c r="I13" s="765"/>
      <c r="J13" s="765"/>
      <c r="K13" s="766"/>
    </row>
    <row r="14" spans="1:11" ht="16.5" thickBot="1">
      <c r="B14" s="10">
        <v>4</v>
      </c>
      <c r="C14" s="767"/>
      <c r="D14" s="767"/>
      <c r="E14" s="767"/>
      <c r="F14" s="767"/>
      <c r="G14" s="767"/>
      <c r="H14" s="767"/>
      <c r="I14" s="767"/>
      <c r="J14" s="767"/>
      <c r="K14" s="768"/>
    </row>
    <row r="15" spans="1:11" ht="16.5" thickBot="1">
      <c r="B15" s="7"/>
      <c r="C15" s="7"/>
      <c r="D15" s="7"/>
      <c r="E15" s="7"/>
      <c r="F15" s="7"/>
      <c r="G15" s="7"/>
      <c r="H15" s="7"/>
      <c r="I15" s="7"/>
      <c r="J15" s="7"/>
      <c r="K15" s="7"/>
    </row>
    <row r="16" spans="1:11" ht="16.5" thickBot="1">
      <c r="B16" s="769" t="s">
        <v>379</v>
      </c>
      <c r="C16" s="770"/>
      <c r="D16" s="770"/>
      <c r="E16" s="770"/>
      <c r="F16" s="770"/>
      <c r="G16" s="770"/>
      <c r="H16" s="770"/>
      <c r="I16" s="770"/>
      <c r="J16" s="770"/>
      <c r="K16" s="771"/>
    </row>
    <row r="17" spans="2:11" ht="30" customHeight="1">
      <c r="B17" s="9">
        <v>1</v>
      </c>
      <c r="C17" s="765" t="s">
        <v>380</v>
      </c>
      <c r="D17" s="765"/>
      <c r="E17" s="765"/>
      <c r="F17" s="765"/>
      <c r="G17" s="765"/>
      <c r="H17" s="765"/>
      <c r="I17" s="765"/>
      <c r="J17" s="765"/>
      <c r="K17" s="766"/>
    </row>
    <row r="18" spans="2:11" ht="30" customHeight="1">
      <c r="B18" s="9">
        <v>2</v>
      </c>
      <c r="C18" s="765" t="s">
        <v>381</v>
      </c>
      <c r="D18" s="765"/>
      <c r="E18" s="765"/>
      <c r="F18" s="765"/>
      <c r="G18" s="765"/>
      <c r="H18" s="765"/>
      <c r="I18" s="765"/>
      <c r="J18" s="765"/>
      <c r="K18" s="766"/>
    </row>
    <row r="19" spans="2:11" ht="30" customHeight="1">
      <c r="B19" s="9">
        <v>3</v>
      </c>
      <c r="C19" s="765" t="s">
        <v>382</v>
      </c>
      <c r="D19" s="765"/>
      <c r="E19" s="765"/>
      <c r="F19" s="765"/>
      <c r="G19" s="765"/>
      <c r="H19" s="765"/>
      <c r="I19" s="765"/>
      <c r="J19" s="765"/>
      <c r="K19" s="766"/>
    </row>
    <row r="20" spans="2:11" ht="16.5" thickBot="1">
      <c r="B20" s="10">
        <v>4</v>
      </c>
      <c r="C20" s="767"/>
      <c r="D20" s="767"/>
      <c r="E20" s="767"/>
      <c r="F20" s="767"/>
      <c r="G20" s="767"/>
      <c r="H20" s="767"/>
      <c r="I20" s="767"/>
      <c r="J20" s="767"/>
      <c r="K20" s="768"/>
    </row>
    <row r="21" spans="2:11" ht="16.5" thickBot="1">
      <c r="B21" s="7"/>
      <c r="C21" s="7"/>
      <c r="D21" s="7"/>
      <c r="E21" s="7"/>
      <c r="F21" s="7"/>
      <c r="G21" s="7"/>
      <c r="H21" s="7"/>
      <c r="I21" s="7"/>
      <c r="J21" s="7"/>
      <c r="K21" s="7"/>
    </row>
    <row r="22" spans="2:11" ht="16.5" thickBot="1">
      <c r="B22" s="769" t="s">
        <v>383</v>
      </c>
      <c r="C22" s="770"/>
      <c r="D22" s="770"/>
      <c r="E22" s="770"/>
      <c r="F22" s="770"/>
      <c r="G22" s="770"/>
      <c r="H22" s="770"/>
      <c r="I22" s="770"/>
      <c r="J22" s="770"/>
      <c r="K22" s="771"/>
    </row>
    <row r="23" spans="2:11" ht="30" customHeight="1">
      <c r="B23" s="11">
        <v>1</v>
      </c>
      <c r="C23" s="772" t="s">
        <v>384</v>
      </c>
      <c r="D23" s="772"/>
      <c r="E23" s="772"/>
      <c r="F23" s="772"/>
      <c r="G23" s="772"/>
      <c r="H23" s="772"/>
      <c r="I23" s="772"/>
      <c r="J23" s="772"/>
      <c r="K23" s="773"/>
    </row>
    <row r="24" spans="2:11" ht="30" customHeight="1">
      <c r="B24" s="9">
        <v>2</v>
      </c>
      <c r="C24" s="765" t="s">
        <v>385</v>
      </c>
      <c r="D24" s="765"/>
      <c r="E24" s="765"/>
      <c r="F24" s="765"/>
      <c r="G24" s="765"/>
      <c r="H24" s="765"/>
      <c r="I24" s="765"/>
      <c r="J24" s="765"/>
      <c r="K24" s="766"/>
    </row>
    <row r="25" spans="2:11" ht="30" customHeight="1">
      <c r="B25" s="9">
        <v>3</v>
      </c>
      <c r="C25" s="765" t="s">
        <v>386</v>
      </c>
      <c r="D25" s="765"/>
      <c r="E25" s="765"/>
      <c r="F25" s="765"/>
      <c r="G25" s="765"/>
      <c r="H25" s="765"/>
      <c r="I25" s="765"/>
      <c r="J25" s="765"/>
      <c r="K25" s="766"/>
    </row>
    <row r="26" spans="2:11" ht="16.5" thickBot="1">
      <c r="B26" s="10">
        <v>4</v>
      </c>
      <c r="C26" s="767"/>
      <c r="D26" s="767"/>
      <c r="E26" s="767"/>
      <c r="F26" s="767"/>
      <c r="G26" s="767"/>
      <c r="H26" s="767"/>
      <c r="I26" s="767"/>
      <c r="J26" s="767"/>
      <c r="K26" s="768"/>
    </row>
  </sheetData>
  <mergeCells count="19">
    <mergeCell ref="C17:K17"/>
    <mergeCell ref="B4:K4"/>
    <mergeCell ref="C6:K6"/>
    <mergeCell ref="C7:K7"/>
    <mergeCell ref="C8:K8"/>
    <mergeCell ref="B10:K10"/>
    <mergeCell ref="C11:K11"/>
    <mergeCell ref="C12:K12"/>
    <mergeCell ref="C13:K13"/>
    <mergeCell ref="C14:K14"/>
    <mergeCell ref="B16:K16"/>
    <mergeCell ref="C25:K25"/>
    <mergeCell ref="C26:K26"/>
    <mergeCell ref="C18:K18"/>
    <mergeCell ref="C19:K19"/>
    <mergeCell ref="C20:K20"/>
    <mergeCell ref="B22:K22"/>
    <mergeCell ref="C23:K23"/>
    <mergeCell ref="C24:K24"/>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workbookViewId="0">
      <selection activeCell="B67" sqref="B67"/>
    </sheetView>
  </sheetViews>
  <sheetFormatPr defaultColWidth="8.85546875" defaultRowHeight="15"/>
  <cols>
    <col min="1" max="1" width="4" style="20" customWidth="1"/>
    <col min="2" max="2" width="50.42578125" style="20" customWidth="1"/>
    <col min="3" max="4" width="9.7109375" style="20" bestFit="1" customWidth="1"/>
    <col min="5" max="16384" width="8.85546875" style="20"/>
  </cols>
  <sheetData>
    <row r="1" spans="1:9" ht="16.5" thickBot="1">
      <c r="A1" s="524"/>
      <c r="B1" s="524"/>
      <c r="C1" s="524"/>
      <c r="D1" s="524"/>
      <c r="E1" s="528"/>
      <c r="F1" s="528"/>
      <c r="G1" s="528"/>
      <c r="H1" s="528"/>
      <c r="I1" s="528"/>
    </row>
    <row r="2" spans="1:9" ht="16.5" thickBot="1">
      <c r="A2" s="524"/>
      <c r="B2" s="34" t="s">
        <v>188</v>
      </c>
      <c r="C2" s="524"/>
      <c r="D2" s="524"/>
      <c r="E2" s="528"/>
      <c r="F2" s="528"/>
      <c r="G2" s="528"/>
      <c r="H2" s="528"/>
      <c r="I2" s="528"/>
    </row>
    <row r="3" spans="1:9" ht="15.75">
      <c r="A3" s="524"/>
      <c r="B3" s="524"/>
      <c r="C3" s="524"/>
      <c r="D3" s="524"/>
      <c r="E3" s="528"/>
      <c r="F3" s="528"/>
      <c r="G3" s="528"/>
      <c r="H3" s="528"/>
      <c r="I3" s="528"/>
    </row>
    <row r="4" spans="1:9" ht="51" customHeight="1">
      <c r="A4" s="169">
        <v>1</v>
      </c>
      <c r="B4" s="170" t="s">
        <v>387</v>
      </c>
      <c r="C4" s="739"/>
      <c r="D4" s="739"/>
      <c r="E4" s="528"/>
      <c r="F4" s="528"/>
      <c r="G4" s="528"/>
      <c r="H4" s="528"/>
      <c r="I4" s="528"/>
    </row>
    <row r="5" spans="1:9" ht="85.5" customHeight="1">
      <c r="A5" s="171">
        <v>3</v>
      </c>
      <c r="B5" s="538" t="s">
        <v>322</v>
      </c>
      <c r="C5" s="528"/>
      <c r="D5" s="528"/>
      <c r="E5" s="528"/>
      <c r="F5" s="528"/>
      <c r="G5" s="528"/>
      <c r="H5" s="528"/>
      <c r="I5" s="528"/>
    </row>
    <row r="8" spans="1:9" ht="15.75" thickBot="1">
      <c r="A8" s="37"/>
      <c r="B8" s="37"/>
      <c r="C8" s="37"/>
      <c r="D8" s="37"/>
      <c r="E8" s="37"/>
      <c r="F8" s="37"/>
      <c r="G8" s="37"/>
      <c r="H8" s="37"/>
      <c r="I8" s="37"/>
    </row>
    <row r="9" spans="1:9">
      <c r="A9" s="177"/>
      <c r="B9" s="178"/>
      <c r="C9" s="178"/>
      <c r="D9" s="777" t="str">
        <f>'PART I'!D325</f>
        <v>Purchase Bed, Bath, &amp; Beyond</v>
      </c>
      <c r="E9" s="777"/>
      <c r="F9" s="777" t="str">
        <f>'PART I'!F325</f>
        <v>Incorporate Food Courts into our Stores</v>
      </c>
      <c r="G9" s="778"/>
      <c r="H9" s="528"/>
      <c r="I9" s="528"/>
    </row>
    <row r="10" spans="1:9" ht="15.75" thickBot="1">
      <c r="A10" s="179"/>
      <c r="B10" s="180"/>
      <c r="C10" s="180"/>
      <c r="D10" s="779"/>
      <c r="E10" s="779"/>
      <c r="F10" s="779"/>
      <c r="G10" s="780"/>
      <c r="H10" s="528"/>
      <c r="I10" s="528"/>
    </row>
    <row r="11" spans="1:9">
      <c r="A11" s="181" t="s">
        <v>388</v>
      </c>
      <c r="B11" s="182" t="s">
        <v>14</v>
      </c>
      <c r="C11" s="183" t="s">
        <v>15</v>
      </c>
      <c r="D11" s="183" t="s">
        <v>389</v>
      </c>
      <c r="E11" s="183" t="s">
        <v>390</v>
      </c>
      <c r="F11" s="183" t="s">
        <v>391</v>
      </c>
      <c r="G11" s="184" t="s">
        <v>392</v>
      </c>
      <c r="H11" s="528"/>
      <c r="I11" s="528"/>
    </row>
    <row r="12" spans="1:9">
      <c r="A12" s="185">
        <v>1</v>
      </c>
      <c r="B12" s="186" t="str">
        <f>'PART I'!B28</f>
        <v xml:space="preserve">Home Depot has shown great success when entering new market segments because their marketing strategies that consist of utilizing social media, blogs, workshops, etc. reaching as many potential customers as possible and providing insist into their products far beyond that of its competitors (ModGirlMarketing, 2016). </v>
      </c>
      <c r="C12" s="187">
        <f>'PART I'!D28</f>
        <v>0.05</v>
      </c>
      <c r="D12" s="188">
        <f>'PART I'!D330</f>
        <v>3</v>
      </c>
      <c r="E12" s="187">
        <f t="shared" ref="E12:E21" si="0">C12*D12</f>
        <v>0.15000000000000002</v>
      </c>
      <c r="F12" s="188">
        <f>'PART I'!F330</f>
        <v>4</v>
      </c>
      <c r="G12" s="189">
        <f t="shared" ref="G12:G21" si="1">C12*F12</f>
        <v>0.2</v>
      </c>
      <c r="H12" s="528"/>
      <c r="I12" s="528"/>
    </row>
    <row r="13" spans="1:9" ht="39">
      <c r="A13" s="190">
        <v>2</v>
      </c>
      <c r="B13" s="191" t="str">
        <f>'PART I'!B29</f>
        <v xml:space="preserve">Home Depot holds a large share of the building and garden market share with Over 29%, compared to its main competitor Lowe’s only holding 19% (Danziger, 2020). </v>
      </c>
      <c r="C13" s="192">
        <f>'PART I'!D29</f>
        <v>7.0000000000000007E-2</v>
      </c>
      <c r="D13" s="193">
        <f>'PART I'!D331</f>
        <v>0</v>
      </c>
      <c r="E13" s="192">
        <f t="shared" si="0"/>
        <v>0</v>
      </c>
      <c r="F13" s="193">
        <f>'PART I'!F331</f>
        <v>3</v>
      </c>
      <c r="G13" s="194">
        <f t="shared" si="1"/>
        <v>0.21000000000000002</v>
      </c>
      <c r="H13" s="528"/>
      <c r="I13" s="528"/>
    </row>
    <row r="14" spans="1:9">
      <c r="A14" s="185">
        <v>3</v>
      </c>
      <c r="B14" s="186" t="str">
        <f>'PART I'!B30</f>
        <v xml:space="preserve">Home Depot has very strong cash flows, over 11 billion in 2019, that allow them to develop and enter into emerging markets as well as capitalize on new advancements in technology, leading to a decrease in operating costs and increase in sales (FernFortUniversity).  </v>
      </c>
      <c r="C14" s="187">
        <f>'PART I'!D30</f>
        <v>0.05</v>
      </c>
      <c r="D14" s="188">
        <f>'PART I'!D332</f>
        <v>0</v>
      </c>
      <c r="E14" s="187">
        <f t="shared" si="0"/>
        <v>0</v>
      </c>
      <c r="F14" s="188">
        <f>'PART I'!F332</f>
        <v>4</v>
      </c>
      <c r="G14" s="189">
        <f t="shared" si="1"/>
        <v>0.2</v>
      </c>
      <c r="H14" s="528"/>
      <c r="I14" s="528"/>
    </row>
    <row r="15" spans="1:9">
      <c r="A15" s="190">
        <v>4</v>
      </c>
      <c r="B15" s="191" t="str">
        <f>'PART I'!B31</f>
        <v xml:space="preserve">Home Depot focuses greatly on their employees through intensive training programs and research &amp; development that allow for a more knowledgeable workforce, spending on average 6 months in training to start with continual training programs (Home Depot).  </v>
      </c>
      <c r="C15" s="192">
        <f>'PART I'!D31</f>
        <v>0.04</v>
      </c>
      <c r="D15" s="193">
        <f>'PART I'!D333</f>
        <v>1</v>
      </c>
      <c r="E15" s="192">
        <f t="shared" si="0"/>
        <v>0.04</v>
      </c>
      <c r="F15" s="193">
        <f>'PART I'!F333</f>
        <v>3</v>
      </c>
      <c r="G15" s="194">
        <f t="shared" si="1"/>
        <v>0.12</v>
      </c>
      <c r="H15" s="528"/>
      <c r="I15" s="528"/>
    </row>
    <row r="16" spans="1:9">
      <c r="A16" s="185">
        <v>5</v>
      </c>
      <c r="B16" s="186" t="str">
        <f>'PART I'!B32</f>
        <v xml:space="preserve">Home Depot drives innovation amongst its vendors, employees, and customers with incentives and awards every year. They offer workshops and pitch panels amongst other events that individuals present their product to Home Depot and the winners are given the chance to sell their product in Home Depot (HBSDealer, 2018). </v>
      </c>
      <c r="C16" s="187">
        <f>'PART I'!D32</f>
        <v>0.03</v>
      </c>
      <c r="D16" s="188">
        <f>'PART I'!D334</f>
        <v>0</v>
      </c>
      <c r="E16" s="187">
        <f t="shared" si="0"/>
        <v>0</v>
      </c>
      <c r="F16" s="188">
        <f>'PART I'!F334</f>
        <v>2</v>
      </c>
      <c r="G16" s="189">
        <f t="shared" si="1"/>
        <v>0.06</v>
      </c>
      <c r="H16" s="528"/>
      <c r="I16" s="528"/>
    </row>
    <row r="17" spans="1:7" ht="77.25">
      <c r="A17" s="190">
        <v>6</v>
      </c>
      <c r="B17" s="191" t="str">
        <f>'PART I'!B33</f>
        <v xml:space="preserve">Home Depot utilizes technology very efficiently in its operations. In 2017 the company announced an $11.1 billion dollar strategy to transform itself into a more “digital-centric retailer”, with improvements in e-commerce as well as in store features such as smart phone apps to view products (Giles, 2019).  </v>
      </c>
      <c r="C17" s="192">
        <f>'PART I'!D33</f>
        <v>0.05</v>
      </c>
      <c r="D17" s="193">
        <f>'PART I'!D335</f>
        <v>1</v>
      </c>
      <c r="E17" s="192">
        <f t="shared" si="0"/>
        <v>0.05</v>
      </c>
      <c r="F17" s="193">
        <f>'PART I'!F335</f>
        <v>2</v>
      </c>
      <c r="G17" s="194">
        <f t="shared" si="1"/>
        <v>0.1</v>
      </c>
    </row>
    <row r="18" spans="1:7">
      <c r="A18" s="185">
        <v>7</v>
      </c>
      <c r="B18" s="186" t="str">
        <f>'PART I'!B34</f>
        <v xml:space="preserve">Home Depot has historically been very smart and strategic about its acquisitions, allowing customer service and product authority to be driving factors. Their acquisitions allow them to branch into, but similar industries to capture a market share to better their internal operations (Ogino, 2016).  </v>
      </c>
      <c r="C18" s="187">
        <f>'PART I'!D34</f>
        <v>0.04</v>
      </c>
      <c r="D18" s="188">
        <f>'PART I'!D336</f>
        <v>4</v>
      </c>
      <c r="E18" s="187">
        <f t="shared" si="0"/>
        <v>0.16</v>
      </c>
      <c r="F18" s="188">
        <f>'PART I'!F336</f>
        <v>2</v>
      </c>
      <c r="G18" s="189">
        <f t="shared" si="1"/>
        <v>0.08</v>
      </c>
    </row>
    <row r="19" spans="1:7">
      <c r="A19" s="190">
        <v>8</v>
      </c>
      <c r="B19" s="191" t="str">
        <f>'PART I'!B35</f>
        <v xml:space="preserve">Home Depot focuses greatly on renewable and reusable energy and give quarterly and annual updates on their website. They currently are investing in windmill farms and plan on reducing emissions in other areas such as their supply chain. In 2019, they reduced their greenhouse gas emissions by 10% (Home Depot).  </v>
      </c>
      <c r="C19" s="192">
        <f>'PART I'!D35</f>
        <v>0.06</v>
      </c>
      <c r="D19" s="193">
        <f>'PART I'!D337</f>
        <v>1</v>
      </c>
      <c r="E19" s="192">
        <f t="shared" si="0"/>
        <v>0.06</v>
      </c>
      <c r="F19" s="193">
        <f>'PART I'!F337</f>
        <v>2</v>
      </c>
      <c r="G19" s="194">
        <f t="shared" si="1"/>
        <v>0.12</v>
      </c>
    </row>
    <row r="20" spans="1:7">
      <c r="A20" s="185">
        <v>9</v>
      </c>
      <c r="B20" s="186" t="str">
        <f>'PART I'!B36</f>
        <v xml:space="preserve">Home Depot has a high level of brand loyalty amongst its customers and credits this to both their well trained and knowledgeable employees as well as their dedicated customer relationship management department (Home Depot). </v>
      </c>
      <c r="C20" s="187">
        <f>'PART I'!D36</f>
        <v>0.04</v>
      </c>
      <c r="D20" s="188">
        <f>'PART I'!D338</f>
        <v>1</v>
      </c>
      <c r="E20" s="187">
        <f t="shared" si="0"/>
        <v>0.04</v>
      </c>
      <c r="F20" s="188">
        <f>'PART I'!F338</f>
        <v>2</v>
      </c>
      <c r="G20" s="189">
        <f t="shared" si="1"/>
        <v>0.08</v>
      </c>
    </row>
    <row r="21" spans="1:7" ht="65.25" thickBot="1">
      <c r="A21" s="195">
        <v>10</v>
      </c>
      <c r="B21" s="196" t="str">
        <f>'PART I'!B37</f>
        <v>Home Depot outperforms its competitors by increasing their profit margin on items through integration and efficiency in their supply chain. Currently they are 3% above Lowe’s and over 11% higher than the industry average of 22% (FernFortUniversity).</v>
      </c>
      <c r="C21" s="197">
        <f>'PART I'!D37</f>
        <v>0.05</v>
      </c>
      <c r="D21" s="198">
        <f>'PART I'!D339</f>
        <v>0</v>
      </c>
      <c r="E21" s="197">
        <f t="shared" si="0"/>
        <v>0</v>
      </c>
      <c r="F21" s="198">
        <f>'PART I'!F339</f>
        <v>0</v>
      </c>
      <c r="G21" s="199">
        <f t="shared" si="1"/>
        <v>0</v>
      </c>
    </row>
    <row r="22" spans="1:7" ht="15.75" thickBot="1">
      <c r="A22" s="528"/>
      <c r="B22" s="528"/>
      <c r="C22" s="528"/>
      <c r="D22" s="528"/>
      <c r="E22" s="528"/>
      <c r="F22" s="528"/>
      <c r="G22" s="528"/>
    </row>
    <row r="23" spans="1:7">
      <c r="A23" s="177"/>
      <c r="B23" s="178"/>
      <c r="C23" s="178"/>
      <c r="D23" s="777" t="str">
        <f>'PART I'!D325</f>
        <v>Purchase Bed, Bath, &amp; Beyond</v>
      </c>
      <c r="E23" s="777"/>
      <c r="F23" s="777" t="str">
        <f>'PART I'!F325</f>
        <v>Incorporate Food Courts into our Stores</v>
      </c>
      <c r="G23" s="778"/>
    </row>
    <row r="24" spans="1:7" ht="15.75" thickBot="1">
      <c r="A24" s="179"/>
      <c r="B24" s="180"/>
      <c r="C24" s="180"/>
      <c r="D24" s="779"/>
      <c r="E24" s="779"/>
      <c r="F24" s="779"/>
      <c r="G24" s="780"/>
    </row>
    <row r="25" spans="1:7">
      <c r="A25" s="181" t="s">
        <v>393</v>
      </c>
      <c r="B25" s="200" t="s">
        <v>27</v>
      </c>
      <c r="C25" s="115" t="s">
        <v>15</v>
      </c>
      <c r="D25" s="115" t="s">
        <v>389</v>
      </c>
      <c r="E25" s="115" t="s">
        <v>390</v>
      </c>
      <c r="F25" s="115" t="s">
        <v>394</v>
      </c>
      <c r="G25" s="201" t="s">
        <v>392</v>
      </c>
    </row>
    <row r="26" spans="1:7" ht="39">
      <c r="A26" s="185">
        <v>1</v>
      </c>
      <c r="B26" s="186" t="str">
        <f>'PART I'!B40</f>
        <v xml:space="preserve">Even though Home Depot is in multiple markets, over 80% of their revenue comes from the United States making them overly dependent on a maturing market (O’Connor, 2020).  </v>
      </c>
      <c r="C26" s="187">
        <f>'PART I'!D40</f>
        <v>0.05</v>
      </c>
      <c r="D26" s="188">
        <f>'PART I'!D343</f>
        <v>0</v>
      </c>
      <c r="E26" s="187">
        <f t="shared" ref="E26:E35" si="2">C26*D26</f>
        <v>0</v>
      </c>
      <c r="F26" s="188">
        <f>'PART I'!F343</f>
        <v>0</v>
      </c>
      <c r="G26" s="189">
        <f t="shared" ref="G26:G35" si="3">C26*F26</f>
        <v>0</v>
      </c>
    </row>
    <row r="27" spans="1:7" ht="64.5">
      <c r="A27" s="190">
        <v>2</v>
      </c>
      <c r="B27" s="191" t="str">
        <f>'PART I'!B41</f>
        <v xml:space="preserve">Home Depot has shown expansion efforts in other countries outside of North America with no success. In china Home Depot failed due to their business model of DIYers, which is non-existent in china, leaving you to question Home Depot’s expansion capability (Brown, 2012).  </v>
      </c>
      <c r="C27" s="192">
        <f>'PART I'!D41</f>
        <v>0.03</v>
      </c>
      <c r="D27" s="193">
        <f>'PART I'!D344</f>
        <v>0</v>
      </c>
      <c r="E27" s="192">
        <f t="shared" si="2"/>
        <v>0</v>
      </c>
      <c r="F27" s="193">
        <f>'PART I'!F344</f>
        <v>0</v>
      </c>
      <c r="G27" s="194">
        <f t="shared" si="3"/>
        <v>0</v>
      </c>
    </row>
    <row r="28" spans="1:7" ht="51.75">
      <c r="A28" s="185">
        <v>3</v>
      </c>
      <c r="B28" s="186" t="str">
        <f>'PART I'!B42</f>
        <v xml:space="preserve">Home Depot’s current long-term debt to equity ratio amongst several others suggest that the company may have issues financially with planning and leverage, which can lead to significant failures in uncertain times (FernFortUniversity).  </v>
      </c>
      <c r="C28" s="187">
        <f>'PART I'!D42</f>
        <v>0.05</v>
      </c>
      <c r="D28" s="188">
        <f>'PART I'!D345</f>
        <v>2</v>
      </c>
      <c r="E28" s="187">
        <f t="shared" si="2"/>
        <v>0.1</v>
      </c>
      <c r="F28" s="188">
        <f>'PART I'!F345</f>
        <v>3</v>
      </c>
      <c r="G28" s="189">
        <f t="shared" si="3"/>
        <v>0.15000000000000002</v>
      </c>
    </row>
    <row r="29" spans="1:7">
      <c r="A29" s="190">
        <v>4</v>
      </c>
      <c r="B29" s="191" t="str">
        <f>'PART I'!B43</f>
        <v xml:space="preserve">In recent years Home Depot has come under scrutiny of local and federal governments with illegal dumping/disposal of hazardous waste. This can lead to a bad brand reputation and millions of dollars in fines (Bhasin, 2019).  </v>
      </c>
      <c r="C29" s="192">
        <f>'PART I'!D43</f>
        <v>0.05</v>
      </c>
      <c r="D29" s="193">
        <f>'PART I'!D346</f>
        <v>0</v>
      </c>
      <c r="E29" s="192">
        <f t="shared" si="2"/>
        <v>0</v>
      </c>
      <c r="F29" s="193">
        <f>'PART I'!F346</f>
        <v>0</v>
      </c>
      <c r="G29" s="194">
        <f t="shared" si="3"/>
        <v>0</v>
      </c>
    </row>
    <row r="30" spans="1:7">
      <c r="A30" s="185">
        <v>5</v>
      </c>
      <c r="B30" s="186" t="str">
        <f>'PART I'!B44</f>
        <v xml:space="preserve">Home Depots $11.1 billion dollar plan to integrate technology into their business practices has reach a standstill in 2020, with little results to prove that their efforts are working (StrategyClub).  </v>
      </c>
      <c r="C30" s="187">
        <f>'PART I'!D44</f>
        <v>0.06</v>
      </c>
      <c r="D30" s="188">
        <f>'PART I'!D347</f>
        <v>0</v>
      </c>
      <c r="E30" s="187">
        <f t="shared" si="2"/>
        <v>0</v>
      </c>
      <c r="F30" s="188">
        <f>'PART I'!F347</f>
        <v>1</v>
      </c>
      <c r="G30" s="189">
        <f t="shared" si="3"/>
        <v>0.06</v>
      </c>
    </row>
    <row r="31" spans="1:7" ht="39">
      <c r="A31" s="190">
        <v>6</v>
      </c>
      <c r="B31" s="191" t="str">
        <f>'PART I'!B45</f>
        <v xml:space="preserve">Home Depots efforts to train and retain their employees come after a long history of high employee turnover, well above the industry average of 11% (O’Connor, 2020)  </v>
      </c>
      <c r="C31" s="192">
        <f>'PART I'!D45</f>
        <v>0.05</v>
      </c>
      <c r="D31" s="193">
        <f>'PART I'!D348</f>
        <v>2</v>
      </c>
      <c r="E31" s="192">
        <f t="shared" si="2"/>
        <v>0.1</v>
      </c>
      <c r="F31" s="193">
        <f>'PART I'!F348</f>
        <v>3</v>
      </c>
      <c r="G31" s="194">
        <f t="shared" si="3"/>
        <v>0.15000000000000002</v>
      </c>
    </row>
    <row r="32" spans="1:7" ht="64.5">
      <c r="A32" s="185">
        <v>7</v>
      </c>
      <c r="B32" s="186" t="str">
        <f>'PART I'!B46</f>
        <v xml:space="preserve">Home Depot’s research and development sector has recorded no annual expenses, leaving them as one of the only competitors in their industry to not invest directly into R&amp;D. They do invest in other areas similar to R&amp;D, however non-direct investment may increase potential roadblocks (NYSE). </v>
      </c>
      <c r="C32" s="187">
        <f>'PART I'!D46</f>
        <v>0.05</v>
      </c>
      <c r="D32" s="188">
        <f>'PART I'!D349</f>
        <v>0</v>
      </c>
      <c r="E32" s="187">
        <f t="shared" si="2"/>
        <v>0</v>
      </c>
      <c r="F32" s="188">
        <f>'PART I'!F349</f>
        <v>0</v>
      </c>
      <c r="G32" s="189">
        <f t="shared" si="3"/>
        <v>0</v>
      </c>
    </row>
    <row r="33" spans="1:9" ht="51.75">
      <c r="A33" s="190">
        <v>8</v>
      </c>
      <c r="B33" s="191" t="str">
        <f>'PART I'!B47</f>
        <v xml:space="preserve">Home Depot’s current organizational structure inhibits them from growing and advancing into other business segments such as clothing, larger equipment sales, and other similar industries (FernFortUniversity).  </v>
      </c>
      <c r="C33" s="192">
        <f>'PART I'!D47</f>
        <v>0.06</v>
      </c>
      <c r="D33" s="193">
        <f>'PART I'!D350</f>
        <v>1</v>
      </c>
      <c r="E33" s="192">
        <f t="shared" si="2"/>
        <v>0.06</v>
      </c>
      <c r="F33" s="193">
        <f>'PART I'!F350</f>
        <v>3</v>
      </c>
      <c r="G33" s="194">
        <f t="shared" si="3"/>
        <v>0.18</v>
      </c>
      <c r="H33" s="528"/>
      <c r="I33" s="528"/>
    </row>
    <row r="34" spans="1:9" ht="77.25">
      <c r="A34" s="185">
        <v>9</v>
      </c>
      <c r="B34" s="186" t="str">
        <f>'PART I'!B48</f>
        <v xml:space="preserve">Home Depot is largely dependent on macroeconomic conditions, largely that in the United States. This means that when economic conditions such as the housing market are suffering Home Depot’s revenue will suffer as well, as in the 2008 recession when revenue fell on average 8% annually (Forbes). </v>
      </c>
      <c r="C34" s="187">
        <f>'PART I'!D48</f>
        <v>0.05</v>
      </c>
      <c r="D34" s="188">
        <f>'PART I'!D351</f>
        <v>2</v>
      </c>
      <c r="E34" s="187">
        <f t="shared" si="2"/>
        <v>0.1</v>
      </c>
      <c r="F34" s="188">
        <f>'PART I'!F351</f>
        <v>4</v>
      </c>
      <c r="G34" s="189">
        <f t="shared" si="3"/>
        <v>0.2</v>
      </c>
      <c r="H34" s="528"/>
      <c r="I34" s="528"/>
    </row>
    <row r="35" spans="1:9" ht="52.5" thickBot="1">
      <c r="A35" s="195">
        <v>10</v>
      </c>
      <c r="B35" s="196" t="str">
        <f>'PART I'!B49</f>
        <v xml:space="preserve">The supply chain for Home Depot is very limited due to supplier’s loyalty to a specific company. This leaves Home Depot with an inability to obtain and sell certain items, some of which may be significant in quarterly sales (Ferguson, 2017). </v>
      </c>
      <c r="C35" s="197">
        <f>'PART I'!D49</f>
        <v>7.0000000000000007E-2</v>
      </c>
      <c r="D35" s="198">
        <f>'PART I'!D352</f>
        <v>0</v>
      </c>
      <c r="E35" s="197">
        <f t="shared" si="2"/>
        <v>0</v>
      </c>
      <c r="F35" s="198">
        <f>'PART I'!F352</f>
        <v>0</v>
      </c>
      <c r="G35" s="199">
        <f t="shared" si="3"/>
        <v>0</v>
      </c>
      <c r="H35" s="528"/>
      <c r="I35" s="528"/>
    </row>
    <row r="37" spans="1:9" ht="15.75" thickBot="1">
      <c r="A37" s="528"/>
      <c r="B37" s="528"/>
      <c r="C37" s="528"/>
      <c r="D37" s="528"/>
      <c r="E37" s="528"/>
      <c r="F37" s="528"/>
      <c r="G37" s="528"/>
      <c r="H37" s="528"/>
      <c r="I37" s="528"/>
    </row>
    <row r="38" spans="1:9">
      <c r="A38" s="177"/>
      <c r="B38" s="178"/>
      <c r="C38" s="202"/>
      <c r="D38" s="777" t="str">
        <f>'PART I'!D325</f>
        <v>Purchase Bed, Bath, &amp; Beyond</v>
      </c>
      <c r="E38" s="777"/>
      <c r="F38" s="777" t="str">
        <f>'PART I'!F325</f>
        <v>Incorporate Food Courts into our Stores</v>
      </c>
      <c r="G38" s="778"/>
      <c r="H38" s="37"/>
      <c r="I38" s="37"/>
    </row>
    <row r="39" spans="1:9" ht="15.75" thickBot="1">
      <c r="A39" s="179"/>
      <c r="B39" s="180"/>
      <c r="C39" s="203"/>
      <c r="D39" s="779"/>
      <c r="E39" s="779"/>
      <c r="F39" s="779"/>
      <c r="G39" s="780"/>
      <c r="H39" s="37"/>
      <c r="I39" s="37"/>
    </row>
    <row r="40" spans="1:9">
      <c r="A40" s="113" t="s">
        <v>393</v>
      </c>
      <c r="B40" s="200" t="s">
        <v>47</v>
      </c>
      <c r="C40" s="115" t="s">
        <v>15</v>
      </c>
      <c r="D40" s="115" t="s">
        <v>389</v>
      </c>
      <c r="E40" s="115" t="s">
        <v>390</v>
      </c>
      <c r="F40" s="115" t="s">
        <v>391</v>
      </c>
      <c r="G40" s="201" t="s">
        <v>392</v>
      </c>
      <c r="H40" s="37"/>
      <c r="I40" s="37"/>
    </row>
    <row r="41" spans="1:9">
      <c r="A41" s="204">
        <v>1</v>
      </c>
      <c r="B41" s="186" t="str">
        <f>'PART I'!B70</f>
        <v xml:space="preserve">Currently the company is in the middle of its multiyear plan to incorporate technology into business practices. Home Depot has a large and increasing presence in e-commerce resulting in over 15% of total sales coming from e-commerce, up 79% annually (Jhonsa, 2020).  </v>
      </c>
      <c r="C41" s="205">
        <f>'PART I'!D70</f>
        <v>0.06</v>
      </c>
      <c r="D41" s="206">
        <f>'PART I'!D357</f>
        <v>2</v>
      </c>
      <c r="E41" s="205">
        <f>C41*D41</f>
        <v>0.12</v>
      </c>
      <c r="F41" s="206">
        <f>'PART I'!F357</f>
        <v>3</v>
      </c>
      <c r="G41" s="189">
        <f>C41*F41</f>
        <v>0.18</v>
      </c>
      <c r="H41" s="37"/>
      <c r="I41" s="37"/>
    </row>
    <row r="42" spans="1:9">
      <c r="A42" s="207">
        <v>2</v>
      </c>
      <c r="B42" s="191" t="str">
        <f>'PART I'!B71</f>
        <v xml:space="preserve">Being in the home improvement retail industry Home Depot has the cash flow to ensure that its products are up to date with an ever-changing customer base which will further increase their competitive advantage (FernFortUniversity). </v>
      </c>
      <c r="C42" s="208">
        <f>'PART I'!D71</f>
        <v>0.04</v>
      </c>
      <c r="D42" s="209">
        <f>'PART I'!D358</f>
        <v>3</v>
      </c>
      <c r="E42" s="208">
        <f t="shared" ref="E42:E50" si="4">C42*D42</f>
        <v>0.12</v>
      </c>
      <c r="F42" s="209">
        <f>'PART I'!F358</f>
        <v>2</v>
      </c>
      <c r="G42" s="194">
        <f t="shared" ref="G42:G49" si="5">C42*F42</f>
        <v>0.08</v>
      </c>
      <c r="H42" s="37"/>
      <c r="I42" s="37"/>
    </row>
    <row r="43" spans="1:9">
      <c r="A43" s="204">
        <v>3</v>
      </c>
      <c r="B43" s="186" t="str">
        <f>'PART I'!B72</f>
        <v xml:space="preserve">Home Depot currently has programs in place to further their efforts to use renewable and sustainable energy and with increasing environmental restrictions in coming years, they may be ahead of the curve and eliminate harsh penalties (FernFortUniversity).  </v>
      </c>
      <c r="C43" s="205">
        <f>'PART I'!D72</f>
        <v>0.04</v>
      </c>
      <c r="D43" s="206">
        <f>'PART I'!D359</f>
        <v>2</v>
      </c>
      <c r="E43" s="205">
        <f t="shared" si="4"/>
        <v>0.08</v>
      </c>
      <c r="F43" s="206">
        <f>'PART I'!F359</f>
        <v>1</v>
      </c>
      <c r="G43" s="189">
        <f t="shared" si="5"/>
        <v>0.04</v>
      </c>
      <c r="H43" s="37"/>
      <c r="I43" s="37"/>
    </row>
    <row r="44" spans="1:9" ht="90">
      <c r="A44" s="207">
        <v>4</v>
      </c>
      <c r="B44" s="191" t="str">
        <f>'PART I'!B73</f>
        <v xml:space="preserve">Home Depot is in an industry that is heavily impacted by economic recessions and upswings, mostly relating to the housing market and the recent economic upswing since 2009. Over the next five years private sector spending is expected to decrease however, contractors and housing starts are expected to be a driving force in Home Depot’s revenue (O’Connor, 2020). </v>
      </c>
      <c r="C44" s="208">
        <f>'PART I'!D73</f>
        <v>0.05</v>
      </c>
      <c r="D44" s="209">
        <f>'PART I'!D360</f>
        <v>1</v>
      </c>
      <c r="E44" s="208">
        <f t="shared" si="4"/>
        <v>0.05</v>
      </c>
      <c r="F44" s="209">
        <f>'PART I'!F360</f>
        <v>2</v>
      </c>
      <c r="G44" s="194">
        <f t="shared" si="5"/>
        <v>0.1</v>
      </c>
      <c r="H44" s="37"/>
      <c r="I44" s="37"/>
    </row>
    <row r="45" spans="1:9" ht="77.25">
      <c r="A45" s="204">
        <v>5</v>
      </c>
      <c r="B45" s="186" t="str">
        <f>'PART I'!B74</f>
        <v xml:space="preserve">Home Depot recently entered the high-tech appliance and device market, hoping to increase their appeal to professional customers in the coming years. This presents an opportunity to continue expanding in an area that historically has proven to be a large competitive advantage against Lowe’s, since 30% of all sales come from professional clients (O’Connor. 2020). </v>
      </c>
      <c r="C45" s="205">
        <f>'PART I'!D74</f>
        <v>0.05</v>
      </c>
      <c r="D45" s="206">
        <f>'PART I'!D361</f>
        <v>4</v>
      </c>
      <c r="E45" s="205">
        <f t="shared" si="4"/>
        <v>0.2</v>
      </c>
      <c r="F45" s="206">
        <f>'PART I'!F361</f>
        <v>3</v>
      </c>
      <c r="G45" s="189">
        <f t="shared" si="5"/>
        <v>0.15000000000000002</v>
      </c>
      <c r="H45" s="37"/>
      <c r="I45" s="37"/>
    </row>
    <row r="46" spans="1:9" ht="64.5">
      <c r="A46" s="207">
        <v>6</v>
      </c>
      <c r="B46" s="191" t="str">
        <f>'PART I'!B75</f>
        <v xml:space="preserve">Home Depot currently operates in international markets, mainly in North America, however retail locations outside of the United States represent an opportunity to increase revenue over the coming years with an overall increase in discretionary income (O’Connor, 2020).  </v>
      </c>
      <c r="C46" s="208">
        <f>'PART I'!D75</f>
        <v>0.04</v>
      </c>
      <c r="D46" s="209">
        <f>'PART I'!D362</f>
        <v>1</v>
      </c>
      <c r="E46" s="208">
        <f t="shared" si="4"/>
        <v>0.04</v>
      </c>
      <c r="F46" s="209">
        <f>'PART I'!F362</f>
        <v>2</v>
      </c>
      <c r="G46" s="194">
        <f t="shared" si="5"/>
        <v>0.08</v>
      </c>
      <c r="H46" s="37"/>
      <c r="I46" s="37"/>
    </row>
    <row r="47" spans="1:9" ht="64.5">
      <c r="A47" s="204">
        <v>7</v>
      </c>
      <c r="B47" s="186" t="str">
        <f>'PART I'!B76</f>
        <v xml:space="preserve">Home Depot has a larger presence than Lowe’s, with 2,285 locations and their strategic location planning provides them an opportunity to capitalize on economic growth since they are in areas of high income such as California and Florida (O’Connor, 2020).  </v>
      </c>
      <c r="C47" s="205">
        <f>'PART I'!D76</f>
        <v>0.06</v>
      </c>
      <c r="D47" s="206">
        <f>'PART I'!D363</f>
        <v>3</v>
      </c>
      <c r="E47" s="205">
        <f t="shared" si="4"/>
        <v>0.18</v>
      </c>
      <c r="F47" s="206">
        <f>'PART I'!F363</f>
        <v>4</v>
      </c>
      <c r="G47" s="189">
        <f t="shared" si="5"/>
        <v>0.24</v>
      </c>
      <c r="H47" s="37"/>
      <c r="I47" s="37"/>
    </row>
    <row r="48" spans="1:9">
      <c r="A48" s="207">
        <v>8</v>
      </c>
      <c r="B48" s="191" t="str">
        <f>'PART I'!B77</f>
        <v xml:space="preserve">Home Depot has historically been an organization that grows through acquisitions of companies in similar markets. This presents Home Depot with an opportunity to grow, learn, and develop a brand that customers can trust leveraging more specialized information from these acquisitions (Johnston, 2020).  </v>
      </c>
      <c r="C48" s="208">
        <f>'PART I'!D77</f>
        <v>0.04</v>
      </c>
      <c r="D48" s="209">
        <f>'PART I'!D364</f>
        <v>3</v>
      </c>
      <c r="E48" s="208">
        <f t="shared" si="4"/>
        <v>0.12</v>
      </c>
      <c r="F48" s="209">
        <f>'PART I'!F364</f>
        <v>1</v>
      </c>
      <c r="G48" s="194">
        <f t="shared" si="5"/>
        <v>0.04</v>
      </c>
      <c r="H48" s="37"/>
      <c r="I48" s="37"/>
    </row>
    <row r="49" spans="1:9" ht="64.5">
      <c r="A49" s="204">
        <v>9</v>
      </c>
      <c r="B49" s="186" t="str">
        <f>'PART I'!B78</f>
        <v xml:space="preserve">The home décor sector is experiencing exponential annual growth of 6.6% projected from 2020-202; an area that Home Depot has the cash flows and expertise to invest in, giving them an opportunity to capture a larger market share (Johnston, 2020).  </v>
      </c>
      <c r="C49" s="205">
        <f>'PART I'!D78</f>
        <v>0.06</v>
      </c>
      <c r="D49" s="206">
        <f>'PART I'!D365</f>
        <v>3</v>
      </c>
      <c r="E49" s="205">
        <f t="shared" si="4"/>
        <v>0.18</v>
      </c>
      <c r="F49" s="206">
        <f>'PART I'!F365</f>
        <v>0</v>
      </c>
      <c r="G49" s="189">
        <f t="shared" si="5"/>
        <v>0</v>
      </c>
      <c r="H49" s="37"/>
      <c r="I49" s="37"/>
    </row>
    <row r="50" spans="1:9" ht="65.25" thickBot="1">
      <c r="A50" s="210">
        <v>10</v>
      </c>
      <c r="B50" s="196" t="str">
        <f>'PART I'!B79</f>
        <v xml:space="preserve"> COVID-19 presents Home Depot with an opportunity to increase their DIY sales to homeowners, which are more likely than ever to purchase items to fix or improve their home. Currently DIY’ers make up 97% of their customers (FutureCast).</v>
      </c>
      <c r="C50" s="211">
        <f>'PART I'!D79</f>
        <v>0.05</v>
      </c>
      <c r="D50" s="212">
        <f>'PART I'!D366</f>
        <v>2</v>
      </c>
      <c r="E50" s="211">
        <f t="shared" si="4"/>
        <v>0.1</v>
      </c>
      <c r="F50" s="212">
        <f>'PART I'!F366</f>
        <v>1</v>
      </c>
      <c r="G50" s="199">
        <f>C50*F50</f>
        <v>0.05</v>
      </c>
      <c r="H50" s="37"/>
      <c r="I50" s="37"/>
    </row>
    <row r="51" spans="1:9">
      <c r="A51" s="37"/>
      <c r="B51" s="37"/>
      <c r="C51" s="37"/>
      <c r="D51" s="37"/>
      <c r="E51" s="37"/>
      <c r="F51" s="37"/>
      <c r="G51" s="37"/>
      <c r="H51" s="37"/>
      <c r="I51" s="37"/>
    </row>
    <row r="52" spans="1:9" ht="15.75" thickBot="1">
      <c r="A52" s="37"/>
      <c r="B52" s="37"/>
      <c r="C52" s="37"/>
      <c r="D52" s="37"/>
      <c r="E52" s="37"/>
      <c r="F52" s="37"/>
      <c r="G52" s="37"/>
      <c r="H52" s="37"/>
      <c r="I52" s="37"/>
    </row>
    <row r="53" spans="1:9">
      <c r="A53" s="175"/>
      <c r="B53" s="213"/>
      <c r="C53" s="213"/>
      <c r="D53" s="777" t="str">
        <f>'PART I'!D325</f>
        <v>Purchase Bed, Bath, &amp; Beyond</v>
      </c>
      <c r="E53" s="777"/>
      <c r="F53" s="777" t="str">
        <f>'PART I'!F325</f>
        <v>Incorporate Food Courts into our Stores</v>
      </c>
      <c r="G53" s="778"/>
      <c r="H53" s="37"/>
      <c r="I53" s="37"/>
    </row>
    <row r="54" spans="1:9" ht="15.75" thickBot="1">
      <c r="A54" s="176"/>
      <c r="B54" s="214"/>
      <c r="C54" s="214"/>
      <c r="D54" s="779"/>
      <c r="E54" s="779"/>
      <c r="F54" s="779"/>
      <c r="G54" s="780"/>
      <c r="H54" s="37"/>
      <c r="I54" s="37"/>
    </row>
    <row r="55" spans="1:9">
      <c r="A55" s="172" t="s">
        <v>393</v>
      </c>
      <c r="B55" s="200" t="s">
        <v>58</v>
      </c>
      <c r="C55" s="115" t="s">
        <v>15</v>
      </c>
      <c r="D55" s="115" t="s">
        <v>389</v>
      </c>
      <c r="E55" s="115" t="s">
        <v>390</v>
      </c>
      <c r="F55" s="115" t="s">
        <v>394</v>
      </c>
      <c r="G55" s="201" t="s">
        <v>392</v>
      </c>
      <c r="H55" s="37"/>
      <c r="I55" s="37"/>
    </row>
    <row r="56" spans="1:9" ht="64.5">
      <c r="A56" s="173">
        <v>1</v>
      </c>
      <c r="B56" s="186" t="str">
        <f>'PART I'!B82</f>
        <v xml:space="preserve">Home Depot is in the home improvement retail industry, which is now considered a mature market. This means that the market is becoming saturated and there are fewer opportunities for robust growth since product differentiation is limited (O’Connor, 2020).  </v>
      </c>
      <c r="C56" s="187">
        <f>'PART I'!D82</f>
        <v>0.04</v>
      </c>
      <c r="D56" s="188">
        <f>'PART I'!D371</f>
        <v>3</v>
      </c>
      <c r="E56" s="187">
        <f t="shared" ref="E56:E65" si="6">C56*D56</f>
        <v>0.12</v>
      </c>
      <c r="F56" s="188">
        <f>'PART I'!F371</f>
        <v>4</v>
      </c>
      <c r="G56" s="189">
        <f t="shared" ref="G56:G65" si="7">C56*F56</f>
        <v>0.16</v>
      </c>
      <c r="H56" s="37"/>
      <c r="I56" s="37"/>
    </row>
    <row r="57" spans="1:9">
      <c r="A57" s="174">
        <v>2</v>
      </c>
      <c r="B57" s="191" t="str">
        <f>'PART I'!B83</f>
        <v xml:space="preserve">Home Depot is subject to state, local, and federal laws. Changes in environmental laws, tariffs, taxes, privacy and data protection laws, restrictions on trade, and licensing could all affective Home Depot's operations adversely (MarketLine, 2020).    </v>
      </c>
      <c r="C57" s="192">
        <f>'PART I'!D83</f>
        <v>0.03</v>
      </c>
      <c r="D57" s="193">
        <f>'PART I'!D372</f>
        <v>0</v>
      </c>
      <c r="E57" s="192">
        <f t="shared" si="6"/>
        <v>0</v>
      </c>
      <c r="F57" s="193">
        <f>'PART I'!F372</f>
        <v>0</v>
      </c>
      <c r="G57" s="194">
        <f t="shared" si="7"/>
        <v>0</v>
      </c>
      <c r="H57" s="37"/>
      <c r="I57" s="37"/>
    </row>
    <row r="58" spans="1:9" ht="64.5">
      <c r="A58" s="173">
        <v>3</v>
      </c>
      <c r="B58" s="186" t="str">
        <f>'PART I'!B84</f>
        <v xml:space="preserve">Home Depot operates in various countries and is subject to foreign exchange risks. “In FY2020, the company reported a gain of US$53 million from foreign currency translation adjustments as compared to a loss of US$267 million in FY2019” (MarketLine, 2020).  </v>
      </c>
      <c r="C58" s="187">
        <f>'PART I'!D84</f>
        <v>0.06</v>
      </c>
      <c r="D58" s="188">
        <f>'PART I'!D373</f>
        <v>0</v>
      </c>
      <c r="E58" s="187">
        <f t="shared" si="6"/>
        <v>0</v>
      </c>
      <c r="F58" s="188">
        <f>'PART I'!F373</f>
        <v>0</v>
      </c>
      <c r="G58" s="189">
        <f t="shared" si="7"/>
        <v>0</v>
      </c>
      <c r="H58" s="37"/>
      <c r="I58" s="37"/>
    </row>
    <row r="59" spans="1:9">
      <c r="A59" s="174">
        <v>4</v>
      </c>
      <c r="B59" s="191" t="str">
        <f>'PART I'!B85</f>
        <v xml:space="preserve">Tight labor markets and government mandated minimum wage increases pose a threat to labor costs. Many states like Washington, Maine, Maryland, and California have all raised minimum wage to well over $10 an hour, above the federal minimum wage rate of $7.20 an hour (MarketLine, 2020).  </v>
      </c>
      <c r="C59" s="192">
        <f>'PART I'!D85</f>
        <v>0.06</v>
      </c>
      <c r="D59" s="193">
        <f>'PART I'!D374</f>
        <v>2</v>
      </c>
      <c r="E59" s="192">
        <f t="shared" si="6"/>
        <v>0.12</v>
      </c>
      <c r="F59" s="193">
        <f>'PART I'!F374</f>
        <v>3</v>
      </c>
      <c r="G59" s="194">
        <f t="shared" si="7"/>
        <v>0.18</v>
      </c>
      <c r="H59" s="37"/>
      <c r="I59" s="37"/>
    </row>
    <row r="60" spans="1:9" ht="51.75">
      <c r="A60" s="173">
        <v>5</v>
      </c>
      <c r="B60" s="186" t="str">
        <f>'PART I'!B86</f>
        <v xml:space="preserve">Competition for Home Depot’s main competitor, Lowe’s, threatens the company's market share. At end of first quarter of 2020, Lowe’s posed a 11.2% increase in sales compared to Home Depot’s 7.1% (Danziger, 2020).    </v>
      </c>
      <c r="C60" s="187">
        <f>'PART I'!D86</f>
        <v>7.0000000000000007E-2</v>
      </c>
      <c r="D60" s="188">
        <f>'PART I'!D375</f>
        <v>1</v>
      </c>
      <c r="E60" s="187">
        <f t="shared" si="6"/>
        <v>7.0000000000000007E-2</v>
      </c>
      <c r="F60" s="188">
        <f>'PART I'!F375</f>
        <v>3</v>
      </c>
      <c r="G60" s="189">
        <f t="shared" si="7"/>
        <v>0.21000000000000002</v>
      </c>
      <c r="H60" s="37"/>
      <c r="I60" s="37"/>
    </row>
    <row r="61" spans="1:9">
      <c r="A61" s="174">
        <v>6</v>
      </c>
      <c r="B61" s="191" t="str">
        <f>'PART I'!B87</f>
        <v xml:space="preserve"> Lumber prices have fallen 50% since 2018, coming to a price of around $350 per thousand feet. Lumber accounts for 18% of Home Depot's revenue and the company has not responded adequately (Garcia, 2019).  </v>
      </c>
      <c r="C61" s="192">
        <f>'PART I'!D87</f>
        <v>7.0000000000000007E-2</v>
      </c>
      <c r="D61" s="193">
        <f>'PART I'!D376</f>
        <v>2</v>
      </c>
      <c r="E61" s="192">
        <f t="shared" si="6"/>
        <v>0.14000000000000001</v>
      </c>
      <c r="F61" s="193">
        <f>'PART I'!F376</f>
        <v>0</v>
      </c>
      <c r="G61" s="194">
        <f t="shared" si="7"/>
        <v>0</v>
      </c>
      <c r="H61" s="37"/>
      <c r="I61" s="37"/>
    </row>
    <row r="62" spans="1:9">
      <c r="A62" s="173">
        <v>7</v>
      </c>
      <c r="B62" s="186" t="str">
        <f>'PART I'!B88</f>
        <v xml:space="preserve">Strong barging power of employees threatens Home Depot with the possibility of strikes. In Mexico, employees of the company are seeking 20% pay raise with an added 20 days of paid vacation as of January of this year (Home, 2020).  </v>
      </c>
      <c r="C62" s="187">
        <f>'PART I'!D88</f>
        <v>0.03</v>
      </c>
      <c r="D62" s="188">
        <f>'PART I'!D377</f>
        <v>1</v>
      </c>
      <c r="E62" s="187">
        <f t="shared" si="6"/>
        <v>0.03</v>
      </c>
      <c r="F62" s="188">
        <f>'PART I'!F377</f>
        <v>3</v>
      </c>
      <c r="G62" s="189">
        <f t="shared" si="7"/>
        <v>0.09</v>
      </c>
      <c r="H62" s="37"/>
      <c r="I62" s="37"/>
    </row>
    <row r="63" spans="1:9">
      <c r="A63" s="174">
        <v>8</v>
      </c>
      <c r="B63" s="191" t="str">
        <f>'PART I'!B89</f>
        <v xml:space="preserve">Lawsuits serve as a large threat to Home Depot as the can slow business operations and excessive amounts of cash can be lost. Home Depot was recently hit with a class action in California over labor code violations (Shaak, 2020). </v>
      </c>
      <c r="C63" s="192">
        <f>'PART I'!D89</f>
        <v>0.04</v>
      </c>
      <c r="D63" s="193">
        <f>'PART I'!D378</f>
        <v>1</v>
      </c>
      <c r="E63" s="192">
        <f t="shared" si="6"/>
        <v>0.04</v>
      </c>
      <c r="F63" s="193">
        <f>'PART I'!F378</f>
        <v>2</v>
      </c>
      <c r="G63" s="194">
        <f t="shared" si="7"/>
        <v>0.08</v>
      </c>
      <c r="H63" s="37"/>
      <c r="I63" s="37"/>
    </row>
    <row r="64" spans="1:9" ht="90">
      <c r="A64" s="173">
        <v>9</v>
      </c>
      <c r="B64" s="186" t="str">
        <f>'PART I'!B90</f>
        <v xml:space="preserve">Low supply of innovated products threatens Home Depot's ability to compete with other retailers. “Over the years the company has developed numerous products but those are often response to the development by other players. Secondly the supply of new products is not regular thus leading to high and low swings in the sales number over period of time” (FernFortUniversity).  </v>
      </c>
      <c r="C64" s="187">
        <f>'PART I'!D90</f>
        <v>0.06</v>
      </c>
      <c r="D64" s="188">
        <f>'PART I'!D379</f>
        <v>2</v>
      </c>
      <c r="E64" s="187">
        <f t="shared" si="6"/>
        <v>0.12</v>
      </c>
      <c r="F64" s="188">
        <f>'PART I'!F379</f>
        <v>1</v>
      </c>
      <c r="G64" s="189">
        <f t="shared" si="7"/>
        <v>0.06</v>
      </c>
      <c r="H64" s="37"/>
      <c r="I64" s="37"/>
    </row>
    <row r="65" spans="1:9" ht="15.75" thickBot="1">
      <c r="A65" s="174">
        <v>10</v>
      </c>
      <c r="B65" s="191" t="str">
        <f>'PART I'!B91</f>
        <v xml:space="preserve"> A Looming Recession threatens to cause a decrease in home improvement projects and major construction. The company missed expectations in its earnings per share as it hit $2.08 per share, missing the expected $2.27 per share (Kumar, 2020</v>
      </c>
      <c r="C65" s="192">
        <f>'PART I'!D91</f>
        <v>0.05</v>
      </c>
      <c r="D65" s="193">
        <f>'PART I'!D380</f>
        <v>2</v>
      </c>
      <c r="E65" s="192">
        <f t="shared" si="6"/>
        <v>0.1</v>
      </c>
      <c r="F65" s="193">
        <f>'PART I'!F380</f>
        <v>3</v>
      </c>
      <c r="G65" s="194">
        <f t="shared" si="7"/>
        <v>0.15000000000000002</v>
      </c>
      <c r="H65" s="37"/>
      <c r="I65" s="37"/>
    </row>
    <row r="66" spans="1:9" ht="15.75" thickBot="1">
      <c r="A66" s="374"/>
      <c r="B66" s="375" t="s">
        <v>395</v>
      </c>
      <c r="C66" s="376"/>
      <c r="D66" s="377"/>
      <c r="E66" s="378">
        <f>SUM(E12:E21)+SUM(E26:E35)+SUM(E41:E50)+SUM(E56:E65)</f>
        <v>2.79</v>
      </c>
      <c r="F66" s="378"/>
      <c r="G66" s="379">
        <f t="shared" ref="G66" si="8">SUM(G12:G21)+SUM(G26:G35)+SUM(G41+G50)+SUM(G56:G65)</f>
        <v>3.07</v>
      </c>
      <c r="H66" s="37"/>
      <c r="I66" s="37"/>
    </row>
    <row r="67" spans="1:9">
      <c r="A67" s="37"/>
      <c r="B67" s="37"/>
      <c r="C67" s="37"/>
      <c r="D67" s="37"/>
      <c r="E67" s="37"/>
      <c r="F67" s="37"/>
      <c r="G67" s="37"/>
      <c r="H67" s="37"/>
      <c r="I67" s="37"/>
    </row>
    <row r="68" spans="1:9">
      <c r="A68" s="528"/>
      <c r="B68" s="528"/>
      <c r="C68" s="528"/>
      <c r="D68" s="528"/>
      <c r="E68" s="528"/>
      <c r="F68" s="528"/>
      <c r="G68" s="528"/>
      <c r="H68" s="37"/>
      <c r="I68" s="37"/>
    </row>
    <row r="69" spans="1:9">
      <c r="A69" s="528"/>
      <c r="B69" s="528"/>
      <c r="C69" s="528"/>
      <c r="D69" s="528"/>
      <c r="E69" s="528"/>
      <c r="F69" s="528"/>
      <c r="G69" s="528"/>
      <c r="H69" s="37"/>
      <c r="I69" s="37"/>
    </row>
    <row r="70" spans="1:9">
      <c r="A70" s="528"/>
      <c r="B70" s="528"/>
      <c r="C70" s="528"/>
      <c r="D70" s="528"/>
      <c r="E70" s="528"/>
      <c r="F70" s="528"/>
      <c r="G70" s="528"/>
      <c r="H70" s="37"/>
      <c r="I70" s="37"/>
    </row>
    <row r="71" spans="1:9">
      <c r="A71" s="528"/>
      <c r="B71" s="528"/>
      <c r="C71" s="528"/>
      <c r="D71" s="528"/>
      <c r="E71" s="528"/>
      <c r="F71" s="528"/>
      <c r="G71" s="528"/>
      <c r="H71" s="37"/>
      <c r="I71" s="37"/>
    </row>
    <row r="72" spans="1:9">
      <c r="A72" s="528"/>
      <c r="B72" s="528"/>
      <c r="C72" s="528"/>
      <c r="D72" s="528"/>
      <c r="E72" s="528"/>
      <c r="F72" s="528"/>
      <c r="G72" s="528"/>
      <c r="H72" s="37"/>
      <c r="I72" s="37"/>
    </row>
    <row r="73" spans="1:9">
      <c r="A73" s="528"/>
      <c r="B73" s="528"/>
      <c r="C73" s="528"/>
      <c r="D73" s="528"/>
      <c r="E73" s="528"/>
      <c r="F73" s="528"/>
      <c r="G73" s="528"/>
      <c r="H73" s="37"/>
      <c r="I73" s="37"/>
    </row>
    <row r="74" spans="1:9">
      <c r="A74" s="528"/>
      <c r="B74" s="528"/>
      <c r="C74" s="528"/>
      <c r="D74" s="528"/>
      <c r="E74" s="528"/>
      <c r="F74" s="528"/>
      <c r="G74" s="528"/>
      <c r="H74" s="37"/>
      <c r="I74" s="37"/>
    </row>
    <row r="75" spans="1:9">
      <c r="A75" s="528"/>
      <c r="B75" s="528"/>
      <c r="C75" s="528"/>
      <c r="D75" s="528"/>
      <c r="E75" s="528"/>
      <c r="F75" s="528"/>
      <c r="G75" s="528"/>
      <c r="H75" s="37"/>
      <c r="I75" s="37"/>
    </row>
    <row r="76" spans="1:9">
      <c r="A76" s="528"/>
      <c r="B76" s="528"/>
      <c r="C76" s="528"/>
      <c r="D76" s="528"/>
      <c r="E76" s="528"/>
      <c r="F76" s="528"/>
      <c r="G76" s="528"/>
      <c r="H76" s="37"/>
      <c r="I76" s="37"/>
    </row>
    <row r="77" spans="1:9">
      <c r="A77" s="528"/>
      <c r="B77" s="528"/>
      <c r="C77" s="528"/>
      <c r="D77" s="528"/>
      <c r="E77" s="528"/>
      <c r="F77" s="528"/>
      <c r="G77" s="528"/>
      <c r="H77" s="37"/>
      <c r="I77" s="37"/>
    </row>
    <row r="78" spans="1:9">
      <c r="A78" s="528"/>
      <c r="B78" s="528"/>
      <c r="C78" s="528"/>
      <c r="D78" s="528"/>
      <c r="E78" s="528"/>
      <c r="F78" s="528"/>
      <c r="G78" s="528"/>
      <c r="H78" s="37"/>
      <c r="I78" s="37"/>
    </row>
    <row r="79" spans="1:9">
      <c r="A79" s="528"/>
      <c r="B79" s="528"/>
      <c r="C79" s="528"/>
      <c r="D79" s="528"/>
      <c r="E79" s="528"/>
      <c r="F79" s="528"/>
      <c r="G79" s="528"/>
      <c r="H79" s="37"/>
      <c r="I79" s="37"/>
    </row>
    <row r="80" spans="1:9">
      <c r="A80" s="528"/>
      <c r="B80" s="528"/>
      <c r="C80" s="528"/>
      <c r="D80" s="528"/>
      <c r="E80" s="528"/>
      <c r="F80" s="528"/>
      <c r="G80" s="528"/>
      <c r="H80" s="37"/>
      <c r="I80" s="37"/>
    </row>
    <row r="81" spans="1:9">
      <c r="A81" s="37"/>
      <c r="B81" s="37"/>
      <c r="C81" s="37"/>
      <c r="D81" s="37"/>
      <c r="E81" s="37"/>
      <c r="F81" s="37"/>
      <c r="G81" s="37"/>
      <c r="H81" s="37"/>
      <c r="I81" s="37"/>
    </row>
    <row r="82" spans="1:9">
      <c r="A82" s="528"/>
      <c r="B82" s="528"/>
      <c r="C82" s="528"/>
      <c r="D82" s="528"/>
      <c r="E82" s="528"/>
      <c r="F82" s="528"/>
      <c r="G82" s="528"/>
      <c r="H82" s="37"/>
      <c r="I82" s="37"/>
    </row>
    <row r="83" spans="1:9">
      <c r="A83" s="528"/>
      <c r="B83" s="528"/>
      <c r="C83" s="528"/>
      <c r="D83" s="528"/>
      <c r="E83" s="528"/>
      <c r="F83" s="528"/>
      <c r="G83" s="528"/>
      <c r="H83" s="37"/>
      <c r="I83" s="37"/>
    </row>
    <row r="84" spans="1:9">
      <c r="A84" s="528"/>
      <c r="B84" s="528"/>
      <c r="C84" s="528"/>
      <c r="D84" s="528"/>
      <c r="E84" s="528"/>
      <c r="F84" s="528"/>
      <c r="G84" s="528"/>
      <c r="H84" s="37"/>
      <c r="I84" s="37"/>
    </row>
    <row r="85" spans="1:9">
      <c r="A85" s="528"/>
      <c r="B85" s="528"/>
      <c r="C85" s="528"/>
      <c r="D85" s="528"/>
      <c r="E85" s="528"/>
      <c r="F85" s="528"/>
      <c r="G85" s="528"/>
      <c r="H85" s="37"/>
      <c r="I85" s="37"/>
    </row>
    <row r="86" spans="1:9">
      <c r="A86" s="528"/>
      <c r="B86" s="528"/>
      <c r="C86" s="528"/>
      <c r="D86" s="528"/>
      <c r="E86" s="528"/>
      <c r="F86" s="528"/>
      <c r="G86" s="528"/>
      <c r="H86" s="37"/>
      <c r="I86" s="37"/>
    </row>
    <row r="87" spans="1:9">
      <c r="A87" s="528"/>
      <c r="B87" s="528"/>
      <c r="C87" s="528"/>
      <c r="D87" s="528"/>
      <c r="E87" s="528"/>
      <c r="F87" s="528"/>
      <c r="G87" s="528"/>
      <c r="H87" s="37"/>
      <c r="I87" s="37"/>
    </row>
    <row r="88" spans="1:9">
      <c r="A88" s="528"/>
      <c r="B88" s="528"/>
      <c r="C88" s="528"/>
      <c r="D88" s="528"/>
      <c r="E88" s="528"/>
      <c r="F88" s="528"/>
      <c r="G88" s="528"/>
      <c r="H88" s="37"/>
      <c r="I88" s="37"/>
    </row>
    <row r="89" spans="1:9">
      <c r="A89" s="528"/>
      <c r="B89" s="528"/>
      <c r="C89" s="528"/>
      <c r="D89" s="528"/>
      <c r="E89" s="528"/>
      <c r="F89" s="528"/>
      <c r="G89" s="528"/>
      <c r="H89" s="37"/>
      <c r="I89" s="37"/>
    </row>
    <row r="90" spans="1:9">
      <c r="A90" s="528"/>
      <c r="B90" s="528"/>
      <c r="C90" s="528"/>
      <c r="D90" s="528"/>
      <c r="E90" s="528"/>
      <c r="F90" s="528"/>
      <c r="G90" s="528"/>
      <c r="H90" s="37"/>
      <c r="I90" s="37"/>
    </row>
    <row r="91" spans="1:9">
      <c r="A91" s="528"/>
      <c r="B91" s="528"/>
      <c r="C91" s="528"/>
      <c r="D91" s="528"/>
      <c r="E91" s="528"/>
      <c r="F91" s="528"/>
      <c r="G91" s="528"/>
      <c r="H91" s="37"/>
      <c r="I91" s="37"/>
    </row>
    <row r="92" spans="1:9">
      <c r="A92" s="528"/>
      <c r="B92" s="528"/>
      <c r="C92" s="528"/>
      <c r="D92" s="528"/>
      <c r="E92" s="528"/>
      <c r="F92" s="528"/>
      <c r="G92" s="528"/>
      <c r="H92" s="37"/>
      <c r="I92" s="37"/>
    </row>
    <row r="93" spans="1:9">
      <c r="A93" s="528"/>
      <c r="B93" s="528"/>
      <c r="C93" s="528"/>
      <c r="D93" s="528"/>
      <c r="E93" s="528"/>
      <c r="F93" s="528"/>
      <c r="G93" s="528"/>
      <c r="H93" s="37"/>
      <c r="I93" s="37"/>
    </row>
    <row r="94" spans="1:9">
      <c r="A94" s="528"/>
      <c r="B94" s="528"/>
      <c r="C94" s="528"/>
      <c r="D94" s="528"/>
      <c r="E94" s="528"/>
      <c r="F94" s="528"/>
      <c r="G94" s="528"/>
      <c r="H94" s="37"/>
      <c r="I94" s="37"/>
    </row>
    <row r="95" spans="1:9">
      <c r="A95" s="37"/>
      <c r="B95" s="37"/>
      <c r="C95" s="37"/>
      <c r="D95" s="37"/>
      <c r="E95" s="37"/>
      <c r="F95" s="37"/>
      <c r="G95" s="37"/>
      <c r="H95" s="37"/>
      <c r="I95" s="37"/>
    </row>
    <row r="96" spans="1:9">
      <c r="A96" s="37"/>
      <c r="B96" s="37"/>
      <c r="C96" s="37"/>
      <c r="D96" s="37"/>
      <c r="E96" s="37"/>
      <c r="F96" s="37"/>
      <c r="G96" s="37"/>
      <c r="H96" s="37"/>
      <c r="I96" s="37"/>
    </row>
    <row r="97" spans="1:9">
      <c r="A97" s="37"/>
      <c r="B97" s="37"/>
      <c r="C97" s="37"/>
      <c r="D97" s="37"/>
      <c r="E97" s="37"/>
      <c r="F97" s="37"/>
      <c r="G97" s="37"/>
      <c r="H97" s="37"/>
      <c r="I97" s="37"/>
    </row>
    <row r="98" spans="1:9">
      <c r="A98" s="37"/>
      <c r="B98" s="37"/>
      <c r="C98" s="37"/>
      <c r="D98" s="37"/>
      <c r="E98" s="37"/>
      <c r="F98" s="37"/>
      <c r="G98" s="37"/>
      <c r="H98" s="37"/>
      <c r="I98" s="37"/>
    </row>
    <row r="99" spans="1:9">
      <c r="A99" s="37"/>
      <c r="B99" s="37"/>
      <c r="C99" s="37"/>
      <c r="D99" s="37"/>
      <c r="E99" s="37"/>
      <c r="F99" s="37"/>
      <c r="G99" s="37"/>
      <c r="H99" s="37"/>
      <c r="I99" s="37"/>
    </row>
    <row r="100" spans="1:9">
      <c r="A100" s="37"/>
      <c r="B100" s="37"/>
      <c r="C100" s="37"/>
      <c r="D100" s="37"/>
      <c r="E100" s="37"/>
      <c r="F100" s="37"/>
      <c r="G100" s="37"/>
      <c r="H100" s="37"/>
      <c r="I100" s="37"/>
    </row>
    <row r="101" spans="1:9">
      <c r="A101" s="37"/>
      <c r="B101" s="37"/>
      <c r="C101" s="37"/>
      <c r="D101" s="37"/>
      <c r="E101" s="37"/>
      <c r="F101" s="37"/>
      <c r="G101" s="37"/>
      <c r="H101" s="37"/>
      <c r="I101" s="37"/>
    </row>
    <row r="102" spans="1:9">
      <c r="A102" s="37"/>
      <c r="B102" s="37"/>
      <c r="C102" s="37"/>
      <c r="D102" s="37"/>
      <c r="E102" s="37"/>
      <c r="F102" s="37"/>
      <c r="G102" s="37"/>
      <c r="H102" s="37"/>
      <c r="I102" s="37"/>
    </row>
    <row r="103" spans="1:9">
      <c r="A103" s="37"/>
      <c r="B103" s="37"/>
      <c r="C103" s="37"/>
      <c r="D103" s="37"/>
      <c r="E103" s="37"/>
      <c r="F103" s="37"/>
      <c r="G103" s="37"/>
      <c r="H103" s="37"/>
      <c r="I103" s="37"/>
    </row>
    <row r="104" spans="1:9">
      <c r="A104" s="37"/>
      <c r="B104" s="37"/>
      <c r="C104" s="37"/>
      <c r="D104" s="37"/>
      <c r="E104" s="37"/>
      <c r="F104" s="37"/>
      <c r="G104" s="37"/>
      <c r="H104" s="37"/>
      <c r="I104" s="37"/>
    </row>
    <row r="105" spans="1:9">
      <c r="A105" s="37"/>
      <c r="B105" s="37"/>
      <c r="C105" s="37"/>
      <c r="D105" s="37"/>
      <c r="E105" s="37"/>
      <c r="F105" s="37"/>
      <c r="G105" s="37"/>
      <c r="H105" s="37"/>
      <c r="I105" s="37"/>
    </row>
    <row r="106" spans="1:9">
      <c r="A106" s="37"/>
      <c r="B106" s="37"/>
      <c r="C106" s="37"/>
      <c r="D106" s="37"/>
      <c r="E106" s="37"/>
      <c r="F106" s="37"/>
      <c r="G106" s="37"/>
      <c r="H106" s="37"/>
      <c r="I106" s="37"/>
    </row>
    <row r="107" spans="1:9">
      <c r="A107" s="37"/>
      <c r="B107" s="37"/>
      <c r="C107" s="37"/>
      <c r="D107" s="37"/>
      <c r="E107" s="37"/>
      <c r="F107" s="37"/>
      <c r="G107" s="37"/>
      <c r="H107" s="37"/>
      <c r="I107" s="37"/>
    </row>
    <row r="108" spans="1:9">
      <c r="A108" s="37"/>
      <c r="B108" s="37"/>
      <c r="C108" s="37"/>
      <c r="D108" s="37"/>
      <c r="E108" s="37"/>
      <c r="F108" s="37"/>
      <c r="G108" s="37"/>
      <c r="H108" s="37"/>
      <c r="I108" s="37"/>
    </row>
    <row r="109" spans="1:9">
      <c r="A109" s="37"/>
      <c r="B109" s="37"/>
      <c r="C109" s="37"/>
      <c r="D109" s="37"/>
      <c r="E109" s="37"/>
      <c r="F109" s="37"/>
      <c r="G109" s="37"/>
      <c r="H109" s="37"/>
      <c r="I109" s="37"/>
    </row>
    <row r="110" spans="1:9">
      <c r="A110" s="37"/>
      <c r="B110" s="37"/>
      <c r="C110" s="37"/>
      <c r="D110" s="37"/>
      <c r="E110" s="37"/>
      <c r="F110" s="37"/>
      <c r="G110" s="37"/>
      <c r="H110" s="37"/>
      <c r="I110" s="37"/>
    </row>
    <row r="111" spans="1:9">
      <c r="A111" s="37"/>
      <c r="B111" s="37"/>
      <c r="C111" s="37"/>
      <c r="D111" s="37"/>
      <c r="E111" s="37"/>
      <c r="F111" s="37"/>
      <c r="G111" s="37"/>
      <c r="H111" s="37"/>
      <c r="I111" s="37"/>
    </row>
    <row r="112" spans="1:9">
      <c r="A112" s="37"/>
      <c r="B112" s="37"/>
      <c r="C112" s="37"/>
      <c r="D112" s="37"/>
      <c r="E112" s="37"/>
      <c r="F112" s="37"/>
      <c r="G112" s="37"/>
      <c r="H112" s="37"/>
      <c r="I112" s="37"/>
    </row>
    <row r="113" spans="1:9">
      <c r="A113" s="37"/>
      <c r="B113" s="37"/>
      <c r="C113" s="37"/>
      <c r="D113" s="37"/>
      <c r="E113" s="37"/>
      <c r="F113" s="37"/>
      <c r="G113" s="37"/>
      <c r="H113" s="37"/>
      <c r="I113" s="37"/>
    </row>
    <row r="114" spans="1:9">
      <c r="A114" s="37"/>
      <c r="B114" s="37"/>
      <c r="C114" s="37"/>
      <c r="D114" s="37"/>
      <c r="E114" s="37"/>
      <c r="F114" s="37"/>
      <c r="G114" s="37"/>
      <c r="H114" s="37"/>
      <c r="I114" s="37"/>
    </row>
    <row r="115" spans="1:9">
      <c r="A115" s="37"/>
      <c r="B115" s="37"/>
      <c r="C115" s="37"/>
      <c r="D115" s="37"/>
      <c r="E115" s="37"/>
      <c r="F115" s="37"/>
      <c r="G115" s="37"/>
      <c r="H115" s="37"/>
      <c r="I115" s="37"/>
    </row>
    <row r="116" spans="1:9">
      <c r="A116" s="37"/>
      <c r="B116" s="37"/>
      <c r="C116" s="37"/>
      <c r="D116" s="37"/>
      <c r="E116" s="37"/>
      <c r="F116" s="37"/>
      <c r="G116" s="37"/>
      <c r="H116" s="37"/>
      <c r="I116" s="37"/>
    </row>
    <row r="117" spans="1:9">
      <c r="A117" s="37"/>
      <c r="B117" s="37"/>
      <c r="C117" s="37"/>
      <c r="D117" s="37"/>
      <c r="E117" s="37"/>
      <c r="F117" s="37"/>
      <c r="G117" s="37"/>
      <c r="H117" s="37"/>
      <c r="I117" s="37"/>
    </row>
    <row r="118" spans="1:9">
      <c r="A118" s="37"/>
      <c r="B118" s="37"/>
      <c r="C118" s="37"/>
      <c r="D118" s="37"/>
      <c r="E118" s="37"/>
      <c r="F118" s="37"/>
      <c r="G118" s="37"/>
      <c r="H118" s="37"/>
      <c r="I118" s="37"/>
    </row>
    <row r="119" spans="1:9">
      <c r="A119" s="37"/>
      <c r="B119" s="37"/>
      <c r="C119" s="37"/>
      <c r="D119" s="37"/>
      <c r="E119" s="37"/>
      <c r="F119" s="37"/>
      <c r="G119" s="37"/>
      <c r="H119" s="37"/>
      <c r="I119" s="37"/>
    </row>
    <row r="120" spans="1:9">
      <c r="A120" s="37"/>
      <c r="B120" s="37"/>
      <c r="C120" s="37"/>
      <c r="D120" s="37"/>
      <c r="E120" s="37"/>
      <c r="F120" s="37"/>
      <c r="G120" s="37"/>
      <c r="H120" s="37"/>
      <c r="I120" s="37"/>
    </row>
    <row r="121" spans="1:9">
      <c r="A121" s="37"/>
      <c r="B121" s="37"/>
      <c r="C121" s="37"/>
      <c r="D121" s="37"/>
      <c r="E121" s="37"/>
      <c r="F121" s="37"/>
      <c r="G121" s="37"/>
      <c r="H121" s="37"/>
      <c r="I121" s="37"/>
    </row>
    <row r="122" spans="1:9">
      <c r="A122" s="37"/>
      <c r="B122" s="37"/>
      <c r="C122" s="37"/>
      <c r="D122" s="37"/>
      <c r="E122" s="37"/>
      <c r="F122" s="37"/>
      <c r="G122" s="37"/>
      <c r="H122" s="37"/>
      <c r="I122" s="37"/>
    </row>
    <row r="123" spans="1:9">
      <c r="A123" s="37"/>
      <c r="B123" s="37"/>
      <c r="C123" s="37"/>
      <c r="D123" s="37"/>
      <c r="E123" s="37"/>
      <c r="F123" s="37"/>
      <c r="G123" s="37"/>
      <c r="H123" s="37"/>
      <c r="I123" s="37"/>
    </row>
    <row r="124" spans="1:9">
      <c r="A124" s="37"/>
      <c r="B124" s="37"/>
      <c r="C124" s="37"/>
      <c r="D124" s="37"/>
      <c r="E124" s="37"/>
      <c r="F124" s="37"/>
      <c r="G124" s="37"/>
      <c r="H124" s="37"/>
      <c r="I124" s="37"/>
    </row>
    <row r="125" spans="1:9">
      <c r="A125" s="37"/>
      <c r="B125" s="37"/>
      <c r="C125" s="37"/>
      <c r="D125" s="37"/>
      <c r="E125" s="37"/>
      <c r="F125" s="37"/>
      <c r="G125" s="37"/>
      <c r="H125" s="37"/>
      <c r="I125" s="37"/>
    </row>
    <row r="126" spans="1:9">
      <c r="A126" s="37"/>
      <c r="B126" s="37"/>
      <c r="C126" s="37"/>
      <c r="D126" s="37"/>
      <c r="E126" s="37"/>
      <c r="F126" s="37"/>
      <c r="G126" s="37"/>
      <c r="H126" s="37"/>
      <c r="I126" s="37"/>
    </row>
    <row r="127" spans="1:9">
      <c r="A127" s="37"/>
      <c r="B127" s="37"/>
      <c r="C127" s="37"/>
      <c r="D127" s="37"/>
      <c r="E127" s="37"/>
      <c r="F127" s="37"/>
      <c r="G127" s="37"/>
      <c r="H127" s="37"/>
      <c r="I127" s="37"/>
    </row>
    <row r="128" spans="1:9">
      <c r="A128" s="37"/>
      <c r="B128" s="37"/>
      <c r="C128" s="37"/>
      <c r="D128" s="37"/>
      <c r="E128" s="37"/>
      <c r="F128" s="37"/>
      <c r="G128" s="37"/>
      <c r="H128" s="37"/>
      <c r="I128" s="37"/>
    </row>
    <row r="129" spans="1:9">
      <c r="A129" s="37"/>
      <c r="B129" s="37"/>
      <c r="C129" s="37"/>
      <c r="D129" s="37"/>
      <c r="E129" s="37"/>
      <c r="F129" s="37"/>
      <c r="G129" s="37"/>
      <c r="H129" s="37"/>
      <c r="I129" s="37"/>
    </row>
    <row r="130" spans="1:9">
      <c r="A130" s="37"/>
      <c r="B130" s="37"/>
      <c r="C130" s="37"/>
      <c r="D130" s="37"/>
      <c r="E130" s="37"/>
      <c r="F130" s="37"/>
      <c r="G130" s="37"/>
      <c r="H130" s="37"/>
      <c r="I130" s="37"/>
    </row>
    <row r="131" spans="1:9">
      <c r="A131" s="37"/>
      <c r="B131" s="37"/>
      <c r="C131" s="37"/>
      <c r="D131" s="37"/>
      <c r="E131" s="37"/>
      <c r="F131" s="37"/>
      <c r="G131" s="37"/>
      <c r="H131" s="37"/>
      <c r="I131" s="37"/>
    </row>
    <row r="132" spans="1:9">
      <c r="A132" s="37"/>
      <c r="B132" s="37"/>
      <c r="C132" s="37"/>
      <c r="D132" s="37"/>
      <c r="E132" s="37"/>
      <c r="F132" s="37"/>
      <c r="G132" s="37"/>
      <c r="H132" s="37"/>
      <c r="I132" s="37"/>
    </row>
    <row r="133" spans="1:9">
      <c r="A133" s="37"/>
      <c r="B133" s="37"/>
      <c r="C133" s="37"/>
      <c r="D133" s="37"/>
      <c r="E133" s="37"/>
      <c r="F133" s="37"/>
      <c r="G133" s="37"/>
      <c r="H133" s="37"/>
      <c r="I133" s="37"/>
    </row>
    <row r="134" spans="1:9">
      <c r="A134" s="37"/>
      <c r="B134" s="37"/>
      <c r="C134" s="37"/>
      <c r="D134" s="37"/>
      <c r="E134" s="37"/>
      <c r="F134" s="37"/>
      <c r="G134" s="37"/>
      <c r="H134" s="37"/>
      <c r="I134" s="37"/>
    </row>
    <row r="135" spans="1:9">
      <c r="A135" s="37"/>
      <c r="B135" s="37"/>
      <c r="C135" s="37"/>
      <c r="D135" s="37"/>
      <c r="E135" s="37"/>
      <c r="F135" s="37"/>
      <c r="G135" s="37"/>
      <c r="H135" s="37"/>
      <c r="I135" s="37"/>
    </row>
    <row r="136" spans="1:9">
      <c r="A136" s="37"/>
      <c r="B136" s="37"/>
      <c r="C136" s="37"/>
      <c r="D136" s="37"/>
      <c r="E136" s="37"/>
      <c r="F136" s="37"/>
      <c r="G136" s="37"/>
      <c r="H136" s="37"/>
      <c r="I136" s="37"/>
    </row>
    <row r="137" spans="1:9">
      <c r="A137" s="37"/>
      <c r="B137" s="37"/>
      <c r="C137" s="37"/>
      <c r="D137" s="37"/>
      <c r="E137" s="37"/>
      <c r="F137" s="37"/>
      <c r="G137" s="37"/>
      <c r="H137" s="37"/>
      <c r="I137" s="37"/>
    </row>
    <row r="138" spans="1:9">
      <c r="A138" s="37"/>
      <c r="B138" s="37"/>
      <c r="C138" s="37"/>
      <c r="D138" s="37"/>
      <c r="E138" s="37"/>
      <c r="F138" s="37"/>
      <c r="G138" s="37"/>
      <c r="H138" s="37"/>
      <c r="I138" s="37"/>
    </row>
    <row r="139" spans="1:9">
      <c r="A139" s="37"/>
      <c r="B139" s="37"/>
      <c r="C139" s="37"/>
      <c r="D139" s="37"/>
      <c r="E139" s="37"/>
      <c r="F139" s="37"/>
      <c r="G139" s="37"/>
      <c r="H139" s="37"/>
      <c r="I139" s="37"/>
    </row>
    <row r="140" spans="1:9">
      <c r="A140" s="37"/>
      <c r="B140" s="37"/>
      <c r="C140" s="37"/>
      <c r="D140" s="37"/>
      <c r="E140" s="37"/>
      <c r="F140" s="37"/>
      <c r="G140" s="37"/>
      <c r="H140" s="37"/>
      <c r="I140" s="37"/>
    </row>
    <row r="141" spans="1:9">
      <c r="A141" s="37"/>
      <c r="B141" s="37"/>
      <c r="C141" s="37"/>
      <c r="D141" s="37"/>
      <c r="E141" s="37"/>
      <c r="F141" s="37"/>
      <c r="G141" s="37"/>
      <c r="H141" s="37"/>
      <c r="I141" s="37"/>
    </row>
    <row r="142" spans="1:9">
      <c r="A142" s="37"/>
      <c r="B142" s="37"/>
      <c r="C142" s="37"/>
      <c r="D142" s="37"/>
      <c r="E142" s="37"/>
      <c r="F142" s="37"/>
      <c r="G142" s="37"/>
      <c r="H142" s="37"/>
      <c r="I142" s="37"/>
    </row>
    <row r="143" spans="1:9">
      <c r="A143" s="37"/>
      <c r="B143" s="37"/>
      <c r="C143" s="37"/>
      <c r="D143" s="37"/>
      <c r="E143" s="37"/>
      <c r="F143" s="37"/>
      <c r="G143" s="37"/>
      <c r="H143" s="37"/>
      <c r="I143" s="37"/>
    </row>
    <row r="144" spans="1:9">
      <c r="A144" s="37"/>
      <c r="B144" s="37"/>
      <c r="C144" s="37"/>
      <c r="D144" s="37"/>
      <c r="E144" s="37"/>
      <c r="F144" s="37"/>
      <c r="G144" s="37"/>
      <c r="H144" s="37"/>
      <c r="I144" s="37"/>
    </row>
    <row r="145" spans="1:9">
      <c r="A145" s="37"/>
      <c r="B145" s="37"/>
      <c r="C145" s="37"/>
      <c r="D145" s="37"/>
      <c r="E145" s="37"/>
      <c r="F145" s="37"/>
      <c r="G145" s="37"/>
      <c r="H145" s="37"/>
      <c r="I145" s="37"/>
    </row>
    <row r="146" spans="1:9">
      <c r="A146" s="37"/>
      <c r="B146" s="37"/>
      <c r="C146" s="37"/>
      <c r="D146" s="37"/>
      <c r="E146" s="37"/>
      <c r="F146" s="37"/>
      <c r="G146" s="37"/>
      <c r="H146" s="37"/>
      <c r="I146" s="37"/>
    </row>
    <row r="147" spans="1:9">
      <c r="A147" s="37"/>
      <c r="B147" s="37"/>
      <c r="C147" s="37"/>
      <c r="D147" s="37"/>
      <c r="E147" s="37"/>
      <c r="F147" s="37"/>
      <c r="G147" s="37"/>
      <c r="H147" s="37"/>
      <c r="I147" s="37"/>
    </row>
    <row r="148" spans="1:9">
      <c r="A148" s="37"/>
      <c r="B148" s="37"/>
      <c r="C148" s="37"/>
      <c r="D148" s="37"/>
      <c r="E148" s="37"/>
      <c r="F148" s="37"/>
      <c r="G148" s="37"/>
      <c r="H148" s="37"/>
      <c r="I148" s="37"/>
    </row>
    <row r="149" spans="1:9">
      <c r="A149" s="37"/>
      <c r="B149" s="37"/>
      <c r="C149" s="37"/>
      <c r="D149" s="37"/>
      <c r="E149" s="37"/>
      <c r="F149" s="37"/>
      <c r="G149" s="37"/>
      <c r="H149" s="37"/>
      <c r="I149" s="37"/>
    </row>
    <row r="150" spans="1:9">
      <c r="A150" s="37"/>
      <c r="B150" s="37"/>
      <c r="C150" s="37"/>
      <c r="D150" s="37"/>
      <c r="E150" s="37"/>
      <c r="F150" s="37"/>
      <c r="G150" s="37"/>
      <c r="H150" s="37"/>
      <c r="I150" s="37"/>
    </row>
    <row r="151" spans="1:9">
      <c r="A151" s="37"/>
      <c r="B151" s="37"/>
      <c r="C151" s="37"/>
      <c r="D151" s="37"/>
      <c r="E151" s="37"/>
      <c r="F151" s="37"/>
      <c r="G151" s="37"/>
      <c r="H151" s="37"/>
      <c r="I151" s="37"/>
    </row>
    <row r="152" spans="1:9">
      <c r="A152" s="37"/>
      <c r="B152" s="37"/>
      <c r="C152" s="37"/>
      <c r="D152" s="37"/>
      <c r="E152" s="37"/>
      <c r="F152" s="37"/>
      <c r="G152" s="37"/>
      <c r="H152" s="37"/>
      <c r="I152" s="37"/>
    </row>
    <row r="153" spans="1:9">
      <c r="A153" s="37"/>
      <c r="B153" s="37"/>
      <c r="C153" s="37"/>
      <c r="D153" s="37"/>
      <c r="E153" s="37"/>
      <c r="F153" s="37"/>
      <c r="G153" s="37"/>
      <c r="H153" s="37"/>
      <c r="I153" s="37"/>
    </row>
    <row r="154" spans="1:9">
      <c r="A154" s="37"/>
      <c r="B154" s="37"/>
      <c r="C154" s="37"/>
      <c r="D154" s="37"/>
      <c r="E154" s="37"/>
      <c r="F154" s="37"/>
      <c r="G154" s="37"/>
      <c r="H154" s="37"/>
      <c r="I154" s="37"/>
    </row>
    <row r="155" spans="1:9">
      <c r="A155" s="37"/>
      <c r="B155" s="37"/>
      <c r="C155" s="37"/>
      <c r="D155" s="37"/>
      <c r="E155" s="37"/>
      <c r="F155" s="37"/>
      <c r="G155" s="37"/>
      <c r="H155" s="37"/>
      <c r="I155" s="37"/>
    </row>
    <row r="156" spans="1:9">
      <c r="A156" s="37"/>
      <c r="B156" s="37"/>
      <c r="C156" s="37"/>
      <c r="D156" s="37"/>
      <c r="E156" s="37"/>
      <c r="F156" s="37"/>
      <c r="G156" s="37"/>
      <c r="H156" s="37"/>
      <c r="I156" s="37"/>
    </row>
    <row r="157" spans="1:9">
      <c r="A157" s="37"/>
      <c r="B157" s="37"/>
      <c r="C157" s="37"/>
      <c r="D157" s="37"/>
      <c r="E157" s="37"/>
      <c r="F157" s="37"/>
      <c r="G157" s="37"/>
      <c r="H157" s="37"/>
      <c r="I157" s="37"/>
    </row>
    <row r="158" spans="1:9">
      <c r="A158" s="37"/>
      <c r="B158" s="37"/>
      <c r="C158" s="37"/>
      <c r="D158" s="37"/>
      <c r="E158" s="37"/>
      <c r="F158" s="37"/>
      <c r="G158" s="37"/>
      <c r="H158" s="37"/>
      <c r="I158" s="37"/>
    </row>
    <row r="159" spans="1:9">
      <c r="A159" s="37"/>
      <c r="B159" s="37"/>
      <c r="C159" s="37"/>
      <c r="D159" s="37"/>
      <c r="E159" s="37"/>
      <c r="F159" s="37"/>
      <c r="G159" s="37"/>
      <c r="H159" s="37"/>
      <c r="I159" s="37"/>
    </row>
    <row r="160" spans="1:9">
      <c r="A160" s="37"/>
      <c r="B160" s="37"/>
      <c r="C160" s="37"/>
      <c r="D160" s="37"/>
      <c r="E160" s="37"/>
      <c r="F160" s="37"/>
      <c r="G160" s="37"/>
      <c r="H160" s="37"/>
      <c r="I160" s="37"/>
    </row>
    <row r="161" spans="1:9">
      <c r="A161" s="37"/>
      <c r="B161" s="37"/>
      <c r="C161" s="37"/>
      <c r="D161" s="37"/>
      <c r="E161" s="37"/>
      <c r="F161" s="37"/>
      <c r="G161" s="37"/>
      <c r="H161" s="37"/>
      <c r="I161" s="37"/>
    </row>
    <row r="162" spans="1:9">
      <c r="A162" s="37"/>
      <c r="B162" s="37"/>
      <c r="C162" s="37"/>
      <c r="D162" s="37"/>
      <c r="E162" s="37"/>
      <c r="F162" s="37"/>
      <c r="G162" s="37"/>
      <c r="H162" s="37"/>
      <c r="I162" s="37"/>
    </row>
    <row r="163" spans="1:9">
      <c r="A163" s="37"/>
      <c r="B163" s="37"/>
      <c r="C163" s="37"/>
      <c r="D163" s="37"/>
      <c r="E163" s="37"/>
      <c r="F163" s="37"/>
      <c r="G163" s="37"/>
      <c r="H163" s="37"/>
      <c r="I163" s="37"/>
    </row>
    <row r="164" spans="1:9">
      <c r="A164" s="37"/>
      <c r="B164" s="37"/>
      <c r="C164" s="37"/>
      <c r="D164" s="37"/>
      <c r="E164" s="37"/>
      <c r="F164" s="37"/>
      <c r="G164" s="37"/>
      <c r="H164" s="37"/>
      <c r="I164" s="37"/>
    </row>
    <row r="165" spans="1:9">
      <c r="A165" s="37"/>
      <c r="B165" s="37"/>
      <c r="C165" s="37"/>
      <c r="D165" s="37"/>
      <c r="E165" s="37"/>
      <c r="F165" s="37"/>
      <c r="G165" s="37"/>
      <c r="H165" s="37"/>
      <c r="I165" s="37"/>
    </row>
    <row r="166" spans="1:9">
      <c r="A166" s="37"/>
      <c r="B166" s="37"/>
      <c r="C166" s="37"/>
      <c r="D166" s="37"/>
      <c r="E166" s="37"/>
      <c r="F166" s="37"/>
      <c r="G166" s="37"/>
      <c r="H166" s="37"/>
      <c r="I166" s="37"/>
    </row>
    <row r="167" spans="1:9">
      <c r="A167" s="37"/>
      <c r="B167" s="37"/>
      <c r="C167" s="37"/>
      <c r="D167" s="37"/>
      <c r="E167" s="37"/>
      <c r="F167" s="37"/>
      <c r="G167" s="37"/>
      <c r="H167" s="37"/>
      <c r="I167" s="37"/>
    </row>
    <row r="168" spans="1:9">
      <c r="A168" s="37"/>
      <c r="B168" s="37"/>
      <c r="C168" s="37"/>
      <c r="D168" s="37"/>
      <c r="E168" s="37"/>
      <c r="F168" s="37"/>
      <c r="G168" s="37"/>
      <c r="H168" s="37"/>
      <c r="I168" s="37"/>
    </row>
    <row r="169" spans="1:9">
      <c r="A169" s="37"/>
      <c r="B169" s="37"/>
      <c r="C169" s="37"/>
      <c r="D169" s="37"/>
      <c r="E169" s="37"/>
      <c r="F169" s="37"/>
      <c r="G169" s="37"/>
      <c r="H169" s="37"/>
      <c r="I169" s="37"/>
    </row>
    <row r="170" spans="1:9">
      <c r="A170" s="37"/>
      <c r="B170" s="37"/>
      <c r="C170" s="37"/>
      <c r="D170" s="37"/>
      <c r="E170" s="37"/>
      <c r="F170" s="37"/>
      <c r="G170" s="37"/>
      <c r="H170" s="37"/>
      <c r="I170" s="37"/>
    </row>
    <row r="171" spans="1:9">
      <c r="A171" s="37"/>
      <c r="B171" s="37"/>
      <c r="C171" s="37"/>
      <c r="D171" s="37"/>
      <c r="E171" s="37"/>
      <c r="F171" s="37"/>
      <c r="G171" s="37"/>
      <c r="H171" s="37"/>
      <c r="I171" s="37"/>
    </row>
    <row r="172" spans="1:9">
      <c r="A172" s="37"/>
      <c r="B172" s="37"/>
      <c r="C172" s="37"/>
      <c r="D172" s="37"/>
      <c r="E172" s="37"/>
      <c r="F172" s="37"/>
      <c r="G172" s="37"/>
      <c r="H172" s="37"/>
      <c r="I172" s="37"/>
    </row>
    <row r="173" spans="1:9">
      <c r="A173" s="37"/>
      <c r="B173" s="37"/>
      <c r="C173" s="37"/>
      <c r="D173" s="37"/>
      <c r="E173" s="37"/>
      <c r="F173" s="37"/>
      <c r="G173" s="37"/>
      <c r="H173" s="37"/>
      <c r="I173" s="37"/>
    </row>
    <row r="174" spans="1:9">
      <c r="A174" s="37"/>
      <c r="B174" s="37"/>
      <c r="C174" s="37"/>
      <c r="D174" s="37"/>
      <c r="E174" s="37"/>
      <c r="F174" s="37"/>
      <c r="G174" s="37"/>
      <c r="H174" s="37"/>
      <c r="I174" s="37"/>
    </row>
    <row r="175" spans="1:9">
      <c r="A175" s="37"/>
      <c r="B175" s="37"/>
      <c r="C175" s="37"/>
      <c r="D175" s="37"/>
      <c r="E175" s="37"/>
      <c r="F175" s="37"/>
      <c r="G175" s="37"/>
      <c r="H175" s="37"/>
      <c r="I175" s="37"/>
    </row>
    <row r="176" spans="1:9">
      <c r="A176" s="37"/>
      <c r="B176" s="37"/>
      <c r="C176" s="37"/>
      <c r="D176" s="37"/>
      <c r="E176" s="37"/>
      <c r="F176" s="37"/>
      <c r="G176" s="37"/>
      <c r="H176" s="37"/>
      <c r="I176" s="37"/>
    </row>
    <row r="177" spans="1:9">
      <c r="A177" s="37"/>
      <c r="B177" s="37"/>
      <c r="C177" s="37"/>
      <c r="D177" s="37"/>
      <c r="E177" s="37"/>
      <c r="F177" s="37"/>
      <c r="G177" s="37"/>
      <c r="H177" s="37"/>
      <c r="I177" s="37"/>
    </row>
    <row r="178" spans="1:9">
      <c r="A178" s="37"/>
      <c r="B178" s="37"/>
      <c r="C178" s="37"/>
      <c r="D178" s="37"/>
      <c r="E178" s="37"/>
      <c r="F178" s="37"/>
      <c r="G178" s="37"/>
      <c r="H178" s="37"/>
      <c r="I178" s="37"/>
    </row>
    <row r="179" spans="1:9">
      <c r="A179" s="37"/>
      <c r="B179" s="37"/>
      <c r="C179" s="37"/>
      <c r="D179" s="37"/>
      <c r="E179" s="37"/>
      <c r="F179" s="37"/>
      <c r="G179" s="37"/>
      <c r="H179" s="37"/>
      <c r="I179" s="37"/>
    </row>
    <row r="180" spans="1:9">
      <c r="A180" s="37"/>
      <c r="B180" s="37"/>
      <c r="C180" s="37"/>
      <c r="D180" s="37"/>
      <c r="E180" s="37"/>
      <c r="F180" s="37"/>
      <c r="G180" s="37"/>
      <c r="H180" s="37"/>
      <c r="I180" s="37"/>
    </row>
    <row r="181" spans="1:9">
      <c r="A181" s="37"/>
      <c r="B181" s="37"/>
      <c r="C181" s="37"/>
      <c r="D181" s="37"/>
      <c r="E181" s="37"/>
      <c r="F181" s="37"/>
      <c r="G181" s="37"/>
      <c r="H181" s="37"/>
      <c r="I181" s="37"/>
    </row>
    <row r="182" spans="1:9">
      <c r="A182" s="37"/>
      <c r="B182" s="37"/>
      <c r="C182" s="37"/>
      <c r="D182" s="37"/>
      <c r="E182" s="37"/>
      <c r="F182" s="37"/>
      <c r="G182" s="37"/>
      <c r="H182" s="37"/>
      <c r="I182" s="37"/>
    </row>
    <row r="183" spans="1:9">
      <c r="A183" s="37"/>
      <c r="B183" s="37"/>
      <c r="C183" s="37"/>
      <c r="D183" s="37"/>
      <c r="E183" s="37"/>
      <c r="F183" s="37"/>
      <c r="G183" s="37"/>
      <c r="H183" s="37"/>
      <c r="I183" s="37"/>
    </row>
    <row r="184" spans="1:9">
      <c r="A184" s="37"/>
      <c r="B184" s="37"/>
      <c r="C184" s="37"/>
      <c r="D184" s="37"/>
      <c r="E184" s="37"/>
      <c r="F184" s="37"/>
      <c r="G184" s="37"/>
      <c r="H184" s="37"/>
      <c r="I184" s="37"/>
    </row>
    <row r="185" spans="1:9">
      <c r="A185" s="37"/>
      <c r="B185" s="37"/>
      <c r="C185" s="37"/>
      <c r="D185" s="37"/>
      <c r="E185" s="37"/>
      <c r="F185" s="37"/>
      <c r="G185" s="37"/>
      <c r="H185" s="37"/>
      <c r="I185" s="37"/>
    </row>
    <row r="186" spans="1:9">
      <c r="A186" s="37"/>
      <c r="B186" s="37"/>
      <c r="C186" s="37"/>
      <c r="D186" s="37"/>
      <c r="E186" s="37"/>
      <c r="F186" s="37"/>
      <c r="G186" s="37"/>
      <c r="H186" s="37"/>
      <c r="I186" s="37"/>
    </row>
    <row r="187" spans="1:9">
      <c r="A187" s="37"/>
      <c r="B187" s="37"/>
      <c r="C187" s="37"/>
      <c r="D187" s="37"/>
      <c r="E187" s="37"/>
      <c r="F187" s="37"/>
      <c r="G187" s="37"/>
      <c r="H187" s="37"/>
      <c r="I187" s="37"/>
    </row>
    <row r="188" spans="1:9">
      <c r="A188" s="37"/>
      <c r="B188" s="37"/>
      <c r="C188" s="37"/>
      <c r="D188" s="37"/>
      <c r="E188" s="37"/>
      <c r="F188" s="37"/>
      <c r="G188" s="37"/>
      <c r="H188" s="37"/>
      <c r="I188" s="37"/>
    </row>
    <row r="189" spans="1:9">
      <c r="A189" s="37"/>
      <c r="B189" s="37"/>
      <c r="C189" s="37"/>
      <c r="D189" s="37"/>
      <c r="E189" s="37"/>
      <c r="F189" s="37"/>
      <c r="G189" s="37"/>
      <c r="H189" s="37"/>
      <c r="I189" s="37"/>
    </row>
    <row r="190" spans="1:9">
      <c r="A190" s="37"/>
      <c r="B190" s="37"/>
      <c r="C190" s="37"/>
      <c r="D190" s="37"/>
      <c r="E190" s="37"/>
      <c r="F190" s="37"/>
      <c r="G190" s="37"/>
      <c r="H190" s="37"/>
      <c r="I190" s="37"/>
    </row>
    <row r="191" spans="1:9">
      <c r="A191" s="37"/>
      <c r="B191" s="37"/>
      <c r="C191" s="37"/>
      <c r="D191" s="37"/>
      <c r="E191" s="37"/>
      <c r="F191" s="37"/>
      <c r="G191" s="37"/>
      <c r="H191" s="37"/>
      <c r="I191" s="37"/>
    </row>
    <row r="192" spans="1:9">
      <c r="A192" s="37"/>
      <c r="B192" s="37"/>
      <c r="C192" s="37"/>
      <c r="D192" s="37"/>
      <c r="E192" s="37"/>
      <c r="F192" s="37"/>
      <c r="G192" s="37"/>
      <c r="H192" s="37"/>
      <c r="I192" s="37"/>
    </row>
    <row r="193" spans="1:9">
      <c r="A193" s="37"/>
      <c r="B193" s="37"/>
      <c r="C193" s="37"/>
      <c r="D193" s="37"/>
      <c r="E193" s="37"/>
      <c r="F193" s="37"/>
      <c r="G193" s="37"/>
      <c r="H193" s="37"/>
      <c r="I193" s="37"/>
    </row>
    <row r="194" spans="1:9">
      <c r="A194" s="37"/>
      <c r="B194" s="37"/>
      <c r="C194" s="37"/>
      <c r="D194" s="37"/>
      <c r="E194" s="37"/>
      <c r="F194" s="37"/>
      <c r="G194" s="37"/>
      <c r="H194" s="37"/>
      <c r="I194" s="37"/>
    </row>
    <row r="195" spans="1:9">
      <c r="A195" s="37"/>
      <c r="B195" s="37"/>
      <c r="C195" s="37"/>
      <c r="D195" s="37"/>
      <c r="E195" s="37"/>
      <c r="F195" s="37"/>
      <c r="G195" s="37"/>
      <c r="H195" s="37"/>
      <c r="I195" s="37"/>
    </row>
    <row r="196" spans="1:9">
      <c r="A196" s="37"/>
      <c r="B196" s="37"/>
      <c r="C196" s="37"/>
      <c r="D196" s="37"/>
      <c r="E196" s="37"/>
      <c r="F196" s="37"/>
      <c r="G196" s="37"/>
      <c r="H196" s="37"/>
      <c r="I196" s="37"/>
    </row>
    <row r="197" spans="1:9">
      <c r="A197" s="37"/>
      <c r="B197" s="37"/>
      <c r="C197" s="37"/>
      <c r="D197" s="37"/>
      <c r="E197" s="37"/>
      <c r="F197" s="37"/>
      <c r="G197" s="37"/>
      <c r="H197" s="37"/>
      <c r="I197" s="37"/>
    </row>
    <row r="198" spans="1:9">
      <c r="A198" s="37"/>
      <c r="B198" s="37"/>
      <c r="C198" s="37"/>
      <c r="D198" s="37"/>
      <c r="E198" s="37"/>
      <c r="F198" s="37"/>
      <c r="G198" s="37"/>
      <c r="H198" s="37"/>
      <c r="I198" s="37"/>
    </row>
    <row r="199" spans="1:9">
      <c r="A199" s="37"/>
      <c r="B199" s="37"/>
      <c r="C199" s="37"/>
      <c r="D199" s="37"/>
      <c r="E199" s="37"/>
      <c r="F199" s="37"/>
      <c r="G199" s="37"/>
      <c r="H199" s="37"/>
      <c r="I199" s="37"/>
    </row>
    <row r="200" spans="1:9">
      <c r="A200" s="37"/>
      <c r="B200" s="37"/>
      <c r="C200" s="37"/>
      <c r="D200" s="37"/>
      <c r="E200" s="37"/>
      <c r="F200" s="37"/>
      <c r="G200" s="37"/>
      <c r="H200" s="37"/>
      <c r="I200" s="37"/>
    </row>
    <row r="201" spans="1:9">
      <c r="A201" s="37"/>
      <c r="B201" s="37"/>
      <c r="C201" s="37"/>
      <c r="D201" s="37"/>
      <c r="E201" s="37"/>
      <c r="F201" s="37"/>
      <c r="G201" s="37"/>
      <c r="H201" s="37"/>
      <c r="I201" s="37"/>
    </row>
    <row r="202" spans="1:9">
      <c r="A202" s="37"/>
      <c r="B202" s="37"/>
      <c r="C202" s="37"/>
      <c r="D202" s="37"/>
      <c r="E202" s="37"/>
      <c r="F202" s="37"/>
      <c r="G202" s="37"/>
      <c r="H202" s="37"/>
      <c r="I202" s="37"/>
    </row>
    <row r="203" spans="1:9">
      <c r="A203" s="37"/>
      <c r="B203" s="37"/>
      <c r="C203" s="37"/>
      <c r="D203" s="37"/>
      <c r="E203" s="37"/>
      <c r="F203" s="37"/>
      <c r="G203" s="37"/>
      <c r="H203" s="37"/>
      <c r="I203" s="37"/>
    </row>
    <row r="204" spans="1:9">
      <c r="A204" s="37"/>
      <c r="B204" s="37"/>
      <c r="C204" s="37"/>
      <c r="D204" s="37"/>
      <c r="E204" s="37"/>
      <c r="F204" s="37"/>
      <c r="G204" s="37"/>
      <c r="H204" s="37"/>
      <c r="I204" s="37"/>
    </row>
    <row r="205" spans="1:9">
      <c r="A205" s="37"/>
      <c r="B205" s="37"/>
      <c r="C205" s="37"/>
      <c r="D205" s="37"/>
      <c r="E205" s="37"/>
      <c r="F205" s="37"/>
      <c r="G205" s="37"/>
      <c r="H205" s="37"/>
      <c r="I205" s="37"/>
    </row>
    <row r="206" spans="1:9">
      <c r="A206" s="37"/>
      <c r="B206" s="37"/>
      <c r="C206" s="37"/>
      <c r="D206" s="37"/>
      <c r="E206" s="37"/>
      <c r="F206" s="37"/>
      <c r="G206" s="37"/>
      <c r="H206" s="37"/>
      <c r="I206" s="37"/>
    </row>
    <row r="207" spans="1:9">
      <c r="A207" s="37"/>
      <c r="B207" s="37"/>
      <c r="C207" s="37"/>
      <c r="D207" s="37"/>
      <c r="E207" s="37"/>
      <c r="F207" s="37"/>
      <c r="G207" s="37"/>
      <c r="H207" s="37"/>
      <c r="I207" s="37"/>
    </row>
    <row r="208" spans="1:9">
      <c r="A208" s="37"/>
      <c r="B208" s="37"/>
      <c r="C208" s="37"/>
      <c r="D208" s="37"/>
      <c r="E208" s="37"/>
      <c r="F208" s="37"/>
      <c r="G208" s="37"/>
      <c r="H208" s="37"/>
      <c r="I208" s="37"/>
    </row>
    <row r="209" spans="1:9">
      <c r="A209" s="37"/>
      <c r="B209" s="37"/>
      <c r="C209" s="37"/>
      <c r="D209" s="37"/>
      <c r="E209" s="37"/>
      <c r="F209" s="37"/>
      <c r="G209" s="37"/>
      <c r="H209" s="37"/>
      <c r="I209" s="37"/>
    </row>
    <row r="210" spans="1:9">
      <c r="A210" s="37"/>
      <c r="B210" s="37"/>
      <c r="C210" s="37"/>
      <c r="D210" s="37"/>
      <c r="E210" s="37"/>
      <c r="F210" s="37"/>
      <c r="G210" s="37"/>
      <c r="H210" s="37"/>
      <c r="I210" s="37"/>
    </row>
    <row r="211" spans="1:9">
      <c r="A211" s="37"/>
      <c r="B211" s="37"/>
      <c r="C211" s="37"/>
      <c r="D211" s="37"/>
      <c r="E211" s="37"/>
      <c r="F211" s="37"/>
      <c r="G211" s="37"/>
      <c r="H211" s="37"/>
      <c r="I211" s="37"/>
    </row>
    <row r="212" spans="1:9">
      <c r="A212" s="37"/>
      <c r="B212" s="37"/>
      <c r="C212" s="37"/>
      <c r="D212" s="37"/>
      <c r="E212" s="37"/>
      <c r="F212" s="37"/>
      <c r="G212" s="37"/>
      <c r="H212" s="37"/>
      <c r="I212" s="37"/>
    </row>
    <row r="213" spans="1:9">
      <c r="A213" s="37"/>
      <c r="B213" s="37"/>
      <c r="C213" s="37"/>
      <c r="D213" s="37"/>
      <c r="E213" s="37"/>
      <c r="F213" s="37"/>
      <c r="G213" s="37"/>
      <c r="H213" s="37"/>
      <c r="I213" s="37"/>
    </row>
    <row r="214" spans="1:9">
      <c r="A214" s="37"/>
      <c r="B214" s="37"/>
      <c r="C214" s="37"/>
      <c r="D214" s="37"/>
      <c r="E214" s="37"/>
      <c r="F214" s="37"/>
      <c r="G214" s="37"/>
      <c r="H214" s="37"/>
      <c r="I214" s="37"/>
    </row>
    <row r="215" spans="1:9">
      <c r="A215" s="37"/>
      <c r="B215" s="37"/>
      <c r="C215" s="37"/>
      <c r="D215" s="37"/>
      <c r="E215" s="37"/>
      <c r="F215" s="37"/>
      <c r="G215" s="37"/>
      <c r="H215" s="37"/>
      <c r="I215" s="37"/>
    </row>
    <row r="216" spans="1:9">
      <c r="A216" s="37"/>
      <c r="B216" s="37"/>
      <c r="C216" s="37"/>
      <c r="D216" s="37"/>
      <c r="E216" s="37"/>
      <c r="F216" s="37"/>
      <c r="G216" s="37"/>
      <c r="H216" s="37"/>
      <c r="I216" s="37"/>
    </row>
    <row r="217" spans="1:9">
      <c r="A217" s="37"/>
      <c r="B217" s="37"/>
      <c r="C217" s="37"/>
      <c r="D217" s="37"/>
      <c r="E217" s="37"/>
      <c r="F217" s="37"/>
      <c r="G217" s="37"/>
      <c r="H217" s="37"/>
      <c r="I217" s="37"/>
    </row>
    <row r="218" spans="1:9">
      <c r="A218" s="37"/>
      <c r="B218" s="37"/>
      <c r="C218" s="37"/>
      <c r="D218" s="37"/>
      <c r="E218" s="37"/>
      <c r="F218" s="37"/>
      <c r="G218" s="37"/>
      <c r="H218" s="37"/>
      <c r="I218" s="37"/>
    </row>
    <row r="219" spans="1:9">
      <c r="A219" s="37"/>
      <c r="B219" s="37"/>
      <c r="C219" s="37"/>
      <c r="D219" s="37"/>
      <c r="E219" s="37"/>
      <c r="F219" s="37"/>
      <c r="G219" s="37"/>
      <c r="H219" s="37"/>
      <c r="I219" s="37"/>
    </row>
    <row r="220" spans="1:9">
      <c r="A220" s="37"/>
      <c r="B220" s="37"/>
      <c r="C220" s="37"/>
      <c r="D220" s="37"/>
      <c r="E220" s="37"/>
      <c r="F220" s="37"/>
      <c r="G220" s="37"/>
      <c r="H220" s="37"/>
      <c r="I220" s="37"/>
    </row>
    <row r="221" spans="1:9">
      <c r="A221" s="37"/>
      <c r="B221" s="37"/>
      <c r="C221" s="37"/>
      <c r="D221" s="37"/>
      <c r="E221" s="37"/>
      <c r="F221" s="37"/>
      <c r="G221" s="37"/>
      <c r="H221" s="37"/>
      <c r="I221" s="37"/>
    </row>
    <row r="222" spans="1:9">
      <c r="A222" s="37"/>
      <c r="B222" s="37"/>
      <c r="C222" s="37"/>
      <c r="D222" s="37"/>
      <c r="E222" s="37"/>
      <c r="F222" s="37"/>
      <c r="G222" s="37"/>
      <c r="H222" s="37"/>
      <c r="I222" s="37"/>
    </row>
    <row r="223" spans="1:9">
      <c r="A223" s="37"/>
      <c r="B223" s="37"/>
      <c r="C223" s="37"/>
      <c r="D223" s="37"/>
      <c r="E223" s="37"/>
      <c r="F223" s="37"/>
      <c r="G223" s="37"/>
      <c r="H223" s="37"/>
      <c r="I223" s="37"/>
    </row>
    <row r="224" spans="1:9">
      <c r="A224" s="37"/>
      <c r="B224" s="37"/>
      <c r="C224" s="37"/>
      <c r="D224" s="37"/>
      <c r="E224" s="37"/>
      <c r="F224" s="37"/>
      <c r="G224" s="37"/>
      <c r="H224" s="37"/>
      <c r="I224" s="37"/>
    </row>
    <row r="225" spans="1:9">
      <c r="A225" s="37"/>
      <c r="B225" s="37"/>
      <c r="C225" s="37"/>
      <c r="D225" s="37"/>
      <c r="E225" s="37"/>
      <c r="F225" s="37"/>
      <c r="G225" s="37"/>
      <c r="H225" s="37"/>
      <c r="I225" s="37"/>
    </row>
    <row r="226" spans="1:9">
      <c r="A226" s="37"/>
      <c r="B226" s="37"/>
      <c r="C226" s="37"/>
      <c r="D226" s="37"/>
      <c r="E226" s="37"/>
      <c r="F226" s="37"/>
      <c r="G226" s="37"/>
      <c r="H226" s="37"/>
      <c r="I226" s="37"/>
    </row>
    <row r="227" spans="1:9">
      <c r="A227" s="37"/>
      <c r="B227" s="37"/>
      <c r="C227" s="37"/>
      <c r="D227" s="37"/>
      <c r="E227" s="37"/>
      <c r="F227" s="37"/>
      <c r="G227" s="37"/>
      <c r="H227" s="37"/>
      <c r="I227" s="37"/>
    </row>
    <row r="228" spans="1:9">
      <c r="A228" s="37"/>
      <c r="B228" s="37"/>
      <c r="C228" s="37"/>
      <c r="D228" s="37"/>
      <c r="E228" s="37"/>
      <c r="F228" s="37"/>
      <c r="G228" s="37"/>
      <c r="H228" s="37"/>
      <c r="I228" s="37"/>
    </row>
    <row r="229" spans="1:9">
      <c r="A229" s="37"/>
      <c r="B229" s="37"/>
      <c r="C229" s="37"/>
      <c r="D229" s="37"/>
      <c r="E229" s="37"/>
      <c r="F229" s="37"/>
      <c r="G229" s="37"/>
      <c r="H229" s="37"/>
      <c r="I229" s="37"/>
    </row>
    <row r="230" spans="1:9">
      <c r="A230" s="37"/>
      <c r="B230" s="37"/>
      <c r="C230" s="37"/>
      <c r="D230" s="37"/>
      <c r="E230" s="37"/>
      <c r="F230" s="37"/>
      <c r="G230" s="37"/>
      <c r="H230" s="37"/>
      <c r="I230" s="37"/>
    </row>
    <row r="231" spans="1:9">
      <c r="A231" s="37"/>
      <c r="B231" s="37"/>
      <c r="C231" s="37"/>
      <c r="D231" s="37"/>
      <c r="E231" s="37"/>
      <c r="F231" s="37"/>
      <c r="G231" s="37"/>
      <c r="H231" s="37"/>
      <c r="I231" s="37"/>
    </row>
    <row r="232" spans="1:9">
      <c r="A232" s="37"/>
      <c r="B232" s="37"/>
      <c r="C232" s="37"/>
      <c r="D232" s="37"/>
      <c r="E232" s="37"/>
      <c r="F232" s="37"/>
      <c r="G232" s="37"/>
      <c r="H232" s="37"/>
      <c r="I232" s="37"/>
    </row>
    <row r="233" spans="1:9">
      <c r="A233" s="37"/>
      <c r="B233" s="37"/>
      <c r="C233" s="37"/>
      <c r="D233" s="37"/>
      <c r="E233" s="37"/>
      <c r="F233" s="37"/>
      <c r="G233" s="37"/>
      <c r="H233" s="37"/>
      <c r="I233" s="37"/>
    </row>
    <row r="234" spans="1:9">
      <c r="A234" s="37"/>
      <c r="B234" s="37"/>
      <c r="C234" s="37"/>
      <c r="D234" s="37"/>
      <c r="E234" s="37"/>
      <c r="F234" s="37"/>
      <c r="G234" s="37"/>
      <c r="H234" s="37"/>
      <c r="I234" s="37"/>
    </row>
    <row r="235" spans="1:9">
      <c r="A235" s="37"/>
      <c r="B235" s="37"/>
      <c r="C235" s="37"/>
      <c r="D235" s="37"/>
      <c r="E235" s="37"/>
      <c r="F235" s="37"/>
      <c r="G235" s="37"/>
      <c r="H235" s="37"/>
      <c r="I235" s="37"/>
    </row>
    <row r="236" spans="1:9">
      <c r="A236" s="37"/>
      <c r="B236" s="37"/>
      <c r="C236" s="37"/>
      <c r="D236" s="37"/>
      <c r="E236" s="37"/>
      <c r="F236" s="37"/>
      <c r="G236" s="37"/>
      <c r="H236" s="37"/>
      <c r="I236" s="37"/>
    </row>
    <row r="237" spans="1:9">
      <c r="A237" s="37"/>
      <c r="B237" s="37"/>
      <c r="C237" s="37"/>
      <c r="D237" s="37"/>
      <c r="E237" s="37"/>
      <c r="F237" s="37"/>
      <c r="G237" s="37"/>
      <c r="H237" s="37"/>
      <c r="I237" s="37"/>
    </row>
    <row r="238" spans="1:9">
      <c r="A238" s="37"/>
      <c r="B238" s="37"/>
      <c r="C238" s="37"/>
      <c r="D238" s="37"/>
      <c r="E238" s="37"/>
      <c r="F238" s="37"/>
      <c r="G238" s="37"/>
      <c r="H238" s="37"/>
      <c r="I238" s="37"/>
    </row>
    <row r="239" spans="1:9">
      <c r="A239" s="37"/>
      <c r="B239" s="37"/>
      <c r="C239" s="37"/>
      <c r="D239" s="37"/>
      <c r="E239" s="37"/>
      <c r="F239" s="37"/>
      <c r="G239" s="37"/>
      <c r="H239" s="37"/>
      <c r="I239" s="37"/>
    </row>
    <row r="240" spans="1:9">
      <c r="A240" s="37"/>
      <c r="B240" s="37"/>
      <c r="C240" s="37"/>
      <c r="D240" s="37"/>
      <c r="E240" s="37"/>
      <c r="F240" s="37"/>
      <c r="G240" s="37"/>
      <c r="H240" s="37"/>
      <c r="I240" s="37"/>
    </row>
    <row r="241" spans="1:9">
      <c r="A241" s="37"/>
      <c r="B241" s="37"/>
      <c r="C241" s="37"/>
      <c r="D241" s="37"/>
      <c r="E241" s="37"/>
      <c r="F241" s="37"/>
      <c r="G241" s="37"/>
      <c r="H241" s="37"/>
      <c r="I241" s="37"/>
    </row>
    <row r="242" spans="1:9">
      <c r="A242" s="37"/>
      <c r="B242" s="37"/>
      <c r="C242" s="37"/>
      <c r="D242" s="37"/>
      <c r="E242" s="37"/>
      <c r="F242" s="37"/>
      <c r="G242" s="37"/>
      <c r="H242" s="37"/>
      <c r="I242" s="37"/>
    </row>
    <row r="243" spans="1:9">
      <c r="A243" s="37"/>
      <c r="B243" s="37"/>
      <c r="C243" s="37"/>
      <c r="D243" s="37"/>
      <c r="E243" s="37"/>
      <c r="F243" s="37"/>
      <c r="G243" s="37"/>
      <c r="H243" s="37"/>
      <c r="I243" s="37"/>
    </row>
    <row r="244" spans="1:9">
      <c r="A244" s="37"/>
      <c r="B244" s="37"/>
      <c r="C244" s="37"/>
      <c r="D244" s="37"/>
      <c r="E244" s="37"/>
      <c r="F244" s="37"/>
      <c r="G244" s="37"/>
      <c r="H244" s="37"/>
      <c r="I244" s="37"/>
    </row>
    <row r="245" spans="1:9">
      <c r="A245" s="37"/>
      <c r="B245" s="37"/>
      <c r="C245" s="37"/>
      <c r="D245" s="37"/>
      <c r="E245" s="37"/>
      <c r="F245" s="37"/>
      <c r="G245" s="37"/>
      <c r="H245" s="37"/>
      <c r="I245" s="37"/>
    </row>
    <row r="246" spans="1:9">
      <c r="A246" s="37"/>
      <c r="B246" s="37"/>
      <c r="C246" s="37"/>
      <c r="D246" s="37"/>
      <c r="E246" s="37"/>
      <c r="F246" s="37"/>
      <c r="G246" s="37"/>
      <c r="H246" s="37"/>
      <c r="I246" s="37"/>
    </row>
    <row r="247" spans="1:9">
      <c r="A247" s="37"/>
      <c r="B247" s="37"/>
      <c r="C247" s="37"/>
      <c r="D247" s="37"/>
      <c r="E247" s="37"/>
      <c r="F247" s="37"/>
      <c r="G247" s="37"/>
      <c r="H247" s="37"/>
      <c r="I247" s="37"/>
    </row>
    <row r="248" spans="1:9">
      <c r="A248" s="37"/>
      <c r="B248" s="37"/>
      <c r="C248" s="37"/>
      <c r="D248" s="37"/>
      <c r="E248" s="37"/>
      <c r="F248" s="37"/>
      <c r="G248" s="37"/>
      <c r="H248" s="37"/>
      <c r="I248" s="37"/>
    </row>
    <row r="249" spans="1:9">
      <c r="A249" s="37"/>
      <c r="B249" s="37"/>
      <c r="C249" s="37"/>
      <c r="D249" s="37"/>
      <c r="E249" s="37"/>
      <c r="F249" s="37"/>
      <c r="G249" s="37"/>
      <c r="H249" s="37"/>
      <c r="I249" s="37"/>
    </row>
    <row r="250" spans="1:9">
      <c r="A250" s="37"/>
      <c r="B250" s="37"/>
      <c r="C250" s="37"/>
      <c r="D250" s="37"/>
      <c r="E250" s="37"/>
      <c r="F250" s="37"/>
      <c r="G250" s="37"/>
      <c r="H250" s="37"/>
      <c r="I250" s="37"/>
    </row>
    <row r="251" spans="1:9">
      <c r="A251" s="37"/>
      <c r="B251" s="37"/>
      <c r="C251" s="37"/>
      <c r="D251" s="37"/>
      <c r="E251" s="37"/>
      <c r="F251" s="37"/>
      <c r="G251" s="37"/>
      <c r="H251" s="37"/>
      <c r="I251" s="37"/>
    </row>
    <row r="252" spans="1:9">
      <c r="A252" s="37"/>
      <c r="B252" s="37"/>
      <c r="C252" s="37"/>
      <c r="D252" s="37"/>
      <c r="E252" s="37"/>
      <c r="F252" s="37"/>
      <c r="G252" s="37"/>
      <c r="H252" s="37"/>
      <c r="I252" s="37"/>
    </row>
    <row r="253" spans="1:9">
      <c r="A253" s="37"/>
      <c r="B253" s="37"/>
      <c r="C253" s="37"/>
      <c r="D253" s="37"/>
      <c r="E253" s="37"/>
      <c r="F253" s="37"/>
      <c r="G253" s="37"/>
      <c r="H253" s="37"/>
      <c r="I253" s="37"/>
    </row>
    <row r="254" spans="1:9">
      <c r="A254" s="37"/>
      <c r="B254" s="37"/>
      <c r="C254" s="37"/>
      <c r="D254" s="37"/>
      <c r="E254" s="37"/>
      <c r="F254" s="37"/>
      <c r="G254" s="37"/>
      <c r="H254" s="37"/>
      <c r="I254" s="37"/>
    </row>
    <row r="255" spans="1:9">
      <c r="A255" s="37"/>
      <c r="B255" s="37"/>
      <c r="C255" s="37"/>
      <c r="D255" s="37"/>
      <c r="E255" s="37"/>
      <c r="F255" s="37"/>
      <c r="G255" s="37"/>
      <c r="H255" s="37"/>
      <c r="I255" s="37"/>
    </row>
    <row r="256" spans="1:9">
      <c r="A256" s="37"/>
      <c r="B256" s="37"/>
      <c r="C256" s="37"/>
      <c r="D256" s="37"/>
      <c r="E256" s="37"/>
      <c r="F256" s="37"/>
      <c r="G256" s="37"/>
      <c r="H256" s="37"/>
      <c r="I256" s="37"/>
    </row>
    <row r="257" spans="1:9">
      <c r="A257" s="37"/>
      <c r="B257" s="37"/>
      <c r="C257" s="37"/>
      <c r="D257" s="37"/>
      <c r="E257" s="37"/>
      <c r="F257" s="37"/>
      <c r="G257" s="37"/>
      <c r="H257" s="37"/>
      <c r="I257" s="37"/>
    </row>
    <row r="258" spans="1:9">
      <c r="A258" s="37"/>
      <c r="B258" s="37"/>
      <c r="C258" s="37"/>
      <c r="D258" s="37"/>
      <c r="E258" s="37"/>
      <c r="F258" s="37"/>
      <c r="G258" s="37"/>
      <c r="H258" s="37"/>
      <c r="I258" s="37"/>
    </row>
    <row r="259" spans="1:9">
      <c r="A259" s="37"/>
      <c r="B259" s="37"/>
      <c r="C259" s="37"/>
      <c r="D259" s="37"/>
      <c r="E259" s="37"/>
      <c r="F259" s="37"/>
      <c r="G259" s="37"/>
      <c r="H259" s="37"/>
      <c r="I259" s="37"/>
    </row>
    <row r="260" spans="1:9">
      <c r="A260" s="37"/>
      <c r="B260" s="37"/>
      <c r="C260" s="37"/>
      <c r="D260" s="37"/>
      <c r="E260" s="37"/>
      <c r="F260" s="37"/>
      <c r="G260" s="37"/>
      <c r="H260" s="37"/>
      <c r="I260" s="37"/>
    </row>
    <row r="261" spans="1:9">
      <c r="A261" s="37"/>
      <c r="B261" s="37"/>
      <c r="C261" s="37"/>
      <c r="D261" s="37"/>
      <c r="E261" s="37"/>
      <c r="F261" s="37"/>
      <c r="G261" s="37"/>
      <c r="H261" s="37"/>
      <c r="I261" s="37"/>
    </row>
    <row r="262" spans="1:9">
      <c r="A262" s="37"/>
      <c r="B262" s="37"/>
      <c r="C262" s="37"/>
      <c r="D262" s="37"/>
      <c r="E262" s="37"/>
      <c r="F262" s="37"/>
      <c r="G262" s="37"/>
      <c r="H262" s="37"/>
      <c r="I262" s="37"/>
    </row>
    <row r="263" spans="1:9">
      <c r="A263" s="37"/>
      <c r="B263" s="37"/>
      <c r="C263" s="37"/>
      <c r="D263" s="37"/>
      <c r="E263" s="37"/>
      <c r="F263" s="37"/>
      <c r="G263" s="37"/>
      <c r="H263" s="37"/>
      <c r="I263" s="37"/>
    </row>
    <row r="264" spans="1:9">
      <c r="A264" s="37"/>
      <c r="B264" s="37"/>
      <c r="C264" s="37"/>
      <c r="D264" s="37"/>
      <c r="E264" s="37"/>
      <c r="F264" s="37"/>
      <c r="G264" s="37"/>
      <c r="H264" s="37"/>
      <c r="I264" s="37"/>
    </row>
    <row r="265" spans="1:9">
      <c r="A265" s="37"/>
      <c r="B265" s="37"/>
      <c r="C265" s="37"/>
      <c r="D265" s="37"/>
      <c r="E265" s="37"/>
      <c r="F265" s="37"/>
      <c r="G265" s="37"/>
      <c r="H265" s="37"/>
      <c r="I265" s="37"/>
    </row>
    <row r="266" spans="1:9">
      <c r="A266" s="37"/>
      <c r="B266" s="37"/>
      <c r="C266" s="37"/>
      <c r="D266" s="37"/>
      <c r="E266" s="37"/>
      <c r="F266" s="37"/>
      <c r="G266" s="37"/>
      <c r="H266" s="37"/>
      <c r="I266" s="37"/>
    </row>
    <row r="267" spans="1:9">
      <c r="A267" s="37"/>
      <c r="B267" s="37"/>
      <c r="C267" s="37"/>
      <c r="D267" s="37"/>
      <c r="E267" s="37"/>
      <c r="F267" s="37"/>
      <c r="G267" s="37"/>
      <c r="H267" s="37"/>
      <c r="I267" s="37"/>
    </row>
    <row r="268" spans="1:9">
      <c r="A268" s="37"/>
      <c r="B268" s="37"/>
      <c r="C268" s="37"/>
      <c r="D268" s="37"/>
      <c r="E268" s="37"/>
      <c r="F268" s="37"/>
      <c r="G268" s="37"/>
      <c r="H268" s="37"/>
      <c r="I268" s="37"/>
    </row>
    <row r="269" spans="1:9">
      <c r="A269" s="37"/>
      <c r="B269" s="37"/>
      <c r="C269" s="37"/>
      <c r="D269" s="37"/>
      <c r="E269" s="37"/>
      <c r="F269" s="37"/>
      <c r="G269" s="37"/>
      <c r="H269" s="37"/>
      <c r="I269" s="37"/>
    </row>
    <row r="270" spans="1:9">
      <c r="A270" s="37"/>
      <c r="B270" s="37"/>
      <c r="C270" s="37"/>
      <c r="D270" s="37"/>
      <c r="E270" s="37"/>
      <c r="F270" s="37"/>
      <c r="G270" s="37"/>
      <c r="H270" s="37"/>
      <c r="I270" s="37"/>
    </row>
    <row r="271" spans="1:9">
      <c r="A271" s="37"/>
      <c r="B271" s="37"/>
      <c r="C271" s="37"/>
      <c r="D271" s="37"/>
      <c r="E271" s="37"/>
      <c r="F271" s="37"/>
      <c r="G271" s="37"/>
      <c r="H271" s="37"/>
      <c r="I271" s="37"/>
    </row>
    <row r="272" spans="1:9">
      <c r="A272" s="37"/>
      <c r="B272" s="37"/>
      <c r="C272" s="37"/>
      <c r="D272" s="37"/>
      <c r="E272" s="37"/>
      <c r="F272" s="37"/>
      <c r="G272" s="37"/>
      <c r="H272" s="37"/>
      <c r="I272" s="37"/>
    </row>
    <row r="273" spans="1:9">
      <c r="A273" s="37"/>
      <c r="B273" s="37"/>
      <c r="C273" s="37"/>
      <c r="D273" s="37"/>
      <c r="E273" s="37"/>
      <c r="F273" s="37"/>
      <c r="G273" s="37"/>
      <c r="H273" s="37"/>
      <c r="I273" s="37"/>
    </row>
    <row r="274" spans="1:9">
      <c r="A274" s="37"/>
      <c r="B274" s="37"/>
      <c r="C274" s="37"/>
      <c r="D274" s="37"/>
      <c r="E274" s="37"/>
      <c r="F274" s="37"/>
      <c r="G274" s="37"/>
      <c r="H274" s="37"/>
      <c r="I274" s="37"/>
    </row>
    <row r="275" spans="1:9">
      <c r="A275" s="37"/>
      <c r="B275" s="37"/>
      <c r="C275" s="37"/>
      <c r="D275" s="37"/>
      <c r="E275" s="37"/>
      <c r="F275" s="37"/>
      <c r="G275" s="37"/>
      <c r="H275" s="37"/>
      <c r="I275" s="37"/>
    </row>
    <row r="276" spans="1:9">
      <c r="A276" s="37"/>
      <c r="B276" s="37"/>
      <c r="C276" s="37"/>
      <c r="D276" s="37"/>
      <c r="E276" s="37"/>
      <c r="F276" s="37"/>
      <c r="G276" s="37"/>
      <c r="H276" s="37"/>
      <c r="I276" s="37"/>
    </row>
    <row r="277" spans="1:9">
      <c r="A277" s="37"/>
      <c r="B277" s="37"/>
      <c r="C277" s="37"/>
      <c r="D277" s="37"/>
      <c r="E277" s="37"/>
      <c r="F277" s="37"/>
      <c r="G277" s="37"/>
      <c r="H277" s="37"/>
      <c r="I277" s="37"/>
    </row>
    <row r="278" spans="1:9">
      <c r="A278" s="37"/>
      <c r="B278" s="37"/>
      <c r="C278" s="37"/>
      <c r="D278" s="37"/>
      <c r="E278" s="37"/>
      <c r="F278" s="37"/>
      <c r="G278" s="37"/>
      <c r="H278" s="37"/>
      <c r="I278" s="37"/>
    </row>
    <row r="279" spans="1:9">
      <c r="A279" s="37"/>
      <c r="B279" s="37"/>
      <c r="C279" s="37"/>
      <c r="D279" s="37"/>
      <c r="E279" s="37"/>
      <c r="F279" s="37"/>
      <c r="G279" s="37"/>
      <c r="H279" s="37"/>
      <c r="I279" s="37"/>
    </row>
    <row r="280" spans="1:9">
      <c r="A280" s="37"/>
      <c r="B280" s="37"/>
      <c r="C280" s="37"/>
      <c r="D280" s="37"/>
      <c r="E280" s="37"/>
      <c r="F280" s="37"/>
      <c r="G280" s="37"/>
      <c r="H280" s="37"/>
      <c r="I280" s="37"/>
    </row>
    <row r="281" spans="1:9">
      <c r="A281" s="37"/>
      <c r="B281" s="37"/>
      <c r="C281" s="37"/>
      <c r="D281" s="37"/>
      <c r="E281" s="37"/>
      <c r="F281" s="37"/>
      <c r="G281" s="37"/>
      <c r="H281" s="37"/>
      <c r="I281" s="37"/>
    </row>
    <row r="282" spans="1:9">
      <c r="A282" s="37"/>
      <c r="B282" s="37"/>
      <c r="C282" s="37"/>
      <c r="D282" s="37"/>
      <c r="E282" s="37"/>
      <c r="F282" s="37"/>
      <c r="G282" s="37"/>
      <c r="H282" s="37"/>
      <c r="I282" s="37"/>
    </row>
    <row r="283" spans="1:9">
      <c r="A283" s="37"/>
      <c r="B283" s="37"/>
      <c r="C283" s="37"/>
      <c r="D283" s="37"/>
      <c r="E283" s="37"/>
      <c r="F283" s="37"/>
      <c r="G283" s="37"/>
      <c r="H283" s="37"/>
      <c r="I283" s="37"/>
    </row>
    <row r="284" spans="1:9">
      <c r="A284" s="37"/>
      <c r="B284" s="37"/>
      <c r="C284" s="37"/>
      <c r="D284" s="37"/>
      <c r="E284" s="37"/>
      <c r="F284" s="37"/>
      <c r="G284" s="37"/>
      <c r="H284" s="37"/>
      <c r="I284" s="37"/>
    </row>
    <row r="285" spans="1:9">
      <c r="A285" s="37"/>
      <c r="B285" s="37"/>
      <c r="C285" s="37"/>
      <c r="D285" s="37"/>
      <c r="E285" s="37"/>
      <c r="F285" s="37"/>
      <c r="G285" s="37"/>
      <c r="H285" s="37"/>
      <c r="I285" s="37"/>
    </row>
    <row r="286" spans="1:9">
      <c r="A286" s="37"/>
      <c r="B286" s="37"/>
      <c r="C286" s="37"/>
      <c r="D286" s="37"/>
      <c r="E286" s="37"/>
      <c r="F286" s="37"/>
      <c r="G286" s="37"/>
      <c r="H286" s="37"/>
      <c r="I286" s="37"/>
    </row>
    <row r="287" spans="1:9">
      <c r="A287" s="37"/>
      <c r="B287" s="37"/>
      <c r="C287" s="37"/>
      <c r="D287" s="37"/>
      <c r="E287" s="37"/>
      <c r="F287" s="37"/>
      <c r="G287" s="37"/>
      <c r="H287" s="37"/>
      <c r="I287" s="37"/>
    </row>
    <row r="288" spans="1:9">
      <c r="A288" s="37"/>
      <c r="B288" s="37"/>
      <c r="C288" s="37"/>
      <c r="D288" s="37"/>
      <c r="E288" s="37"/>
      <c r="F288" s="37"/>
      <c r="G288" s="37"/>
      <c r="H288" s="37"/>
      <c r="I288" s="37"/>
    </row>
    <row r="289" spans="1:9">
      <c r="A289" s="37"/>
      <c r="B289" s="37"/>
      <c r="C289" s="37"/>
      <c r="D289" s="37"/>
      <c r="E289" s="37"/>
      <c r="F289" s="37"/>
      <c r="G289" s="37"/>
      <c r="H289" s="37"/>
      <c r="I289" s="37"/>
    </row>
    <row r="290" spans="1:9">
      <c r="A290" s="37"/>
      <c r="B290" s="37"/>
      <c r="C290" s="37"/>
      <c r="D290" s="37"/>
      <c r="E290" s="37"/>
      <c r="F290" s="37"/>
      <c r="G290" s="37"/>
      <c r="H290" s="37"/>
      <c r="I290" s="37"/>
    </row>
    <row r="291" spans="1:9">
      <c r="A291" s="37"/>
      <c r="B291" s="37"/>
      <c r="C291" s="37"/>
      <c r="D291" s="37"/>
      <c r="E291" s="37"/>
      <c r="F291" s="37"/>
      <c r="G291" s="37"/>
      <c r="H291" s="37"/>
      <c r="I291" s="37"/>
    </row>
    <row r="292" spans="1:9">
      <c r="A292" s="37"/>
      <c r="B292" s="37"/>
      <c r="C292" s="37"/>
      <c r="D292" s="37"/>
      <c r="E292" s="37"/>
      <c r="F292" s="37"/>
      <c r="G292" s="37"/>
      <c r="H292" s="37"/>
      <c r="I292" s="37"/>
    </row>
    <row r="293" spans="1:9">
      <c r="A293" s="37"/>
      <c r="B293" s="37"/>
      <c r="C293" s="37"/>
      <c r="D293" s="37"/>
      <c r="E293" s="37"/>
      <c r="F293" s="37"/>
      <c r="G293" s="37"/>
      <c r="H293" s="37"/>
      <c r="I293" s="37"/>
    </row>
    <row r="294" spans="1:9">
      <c r="A294" s="37"/>
      <c r="B294" s="37"/>
      <c r="C294" s="37"/>
      <c r="D294" s="37"/>
      <c r="E294" s="37"/>
      <c r="F294" s="37"/>
      <c r="G294" s="37"/>
      <c r="H294" s="37"/>
      <c r="I294" s="37"/>
    </row>
    <row r="295" spans="1:9">
      <c r="A295" s="37"/>
      <c r="B295" s="37"/>
      <c r="C295" s="37"/>
      <c r="D295" s="37"/>
      <c r="E295" s="37"/>
      <c r="F295" s="37"/>
      <c r="G295" s="37"/>
      <c r="H295" s="37"/>
      <c r="I295" s="37"/>
    </row>
    <row r="296" spans="1:9">
      <c r="A296" s="37"/>
      <c r="B296" s="37"/>
      <c r="C296" s="37"/>
      <c r="D296" s="37"/>
      <c r="E296" s="37"/>
      <c r="F296" s="37"/>
      <c r="G296" s="37"/>
      <c r="H296" s="37"/>
      <c r="I296" s="37"/>
    </row>
    <row r="297" spans="1:9">
      <c r="A297" s="37"/>
      <c r="B297" s="37"/>
      <c r="C297" s="37"/>
      <c r="D297" s="37"/>
      <c r="E297" s="37"/>
      <c r="F297" s="37"/>
      <c r="G297" s="37"/>
      <c r="H297" s="37"/>
      <c r="I297" s="37"/>
    </row>
    <row r="298" spans="1:9">
      <c r="A298" s="37"/>
      <c r="B298" s="37"/>
      <c r="C298" s="37"/>
      <c r="D298" s="37"/>
      <c r="E298" s="37"/>
      <c r="F298" s="37"/>
      <c r="G298" s="37"/>
      <c r="H298" s="37"/>
      <c r="I298" s="37"/>
    </row>
    <row r="299" spans="1:9">
      <c r="A299" s="37"/>
      <c r="B299" s="37"/>
      <c r="C299" s="37"/>
      <c r="D299" s="37"/>
      <c r="E299" s="37"/>
      <c r="F299" s="37"/>
      <c r="G299" s="37"/>
      <c r="H299" s="37"/>
      <c r="I299" s="37"/>
    </row>
    <row r="300" spans="1:9">
      <c r="A300" s="37"/>
      <c r="B300" s="37"/>
      <c r="C300" s="37"/>
      <c r="D300" s="37"/>
      <c r="E300" s="37"/>
      <c r="F300" s="37"/>
      <c r="G300" s="37"/>
      <c r="H300" s="37"/>
      <c r="I300" s="37"/>
    </row>
    <row r="301" spans="1:9">
      <c r="A301" s="37"/>
      <c r="B301" s="37"/>
      <c r="C301" s="37"/>
      <c r="D301" s="37"/>
      <c r="E301" s="37"/>
      <c r="F301" s="37"/>
      <c r="G301" s="37"/>
      <c r="H301" s="37"/>
      <c r="I301" s="37"/>
    </row>
    <row r="302" spans="1:9">
      <c r="A302" s="37"/>
      <c r="B302" s="37"/>
      <c r="C302" s="37"/>
      <c r="D302" s="37"/>
      <c r="E302" s="37"/>
      <c r="F302" s="37"/>
      <c r="G302" s="37"/>
      <c r="H302" s="37"/>
      <c r="I302" s="37"/>
    </row>
    <row r="303" spans="1:9">
      <c r="A303" s="37"/>
      <c r="B303" s="37"/>
      <c r="C303" s="37"/>
      <c r="D303" s="37"/>
      <c r="E303" s="37"/>
      <c r="F303" s="37"/>
      <c r="G303" s="37"/>
      <c r="H303" s="37"/>
      <c r="I303" s="37"/>
    </row>
    <row r="304" spans="1:9">
      <c r="A304" s="37"/>
      <c r="B304" s="37"/>
      <c r="C304" s="37"/>
      <c r="D304" s="37"/>
      <c r="E304" s="37"/>
      <c r="F304" s="37"/>
      <c r="G304" s="37"/>
      <c r="H304" s="37"/>
      <c r="I304" s="37"/>
    </row>
    <row r="305" spans="1:9">
      <c r="A305" s="37"/>
      <c r="B305" s="37"/>
      <c r="C305" s="37"/>
      <c r="D305" s="37"/>
      <c r="E305" s="37"/>
      <c r="F305" s="37"/>
      <c r="G305" s="37"/>
      <c r="H305" s="37"/>
      <c r="I305" s="37"/>
    </row>
    <row r="306" spans="1:9">
      <c r="A306" s="37"/>
      <c r="B306" s="37"/>
      <c r="C306" s="37"/>
      <c r="D306" s="37"/>
      <c r="E306" s="37"/>
      <c r="F306" s="37"/>
      <c r="G306" s="37"/>
      <c r="H306" s="37"/>
      <c r="I306" s="37"/>
    </row>
    <row r="307" spans="1:9">
      <c r="A307" s="37"/>
      <c r="B307" s="37"/>
      <c r="C307" s="37"/>
      <c r="D307" s="37"/>
      <c r="E307" s="37"/>
      <c r="F307" s="37"/>
      <c r="G307" s="37"/>
      <c r="H307" s="37"/>
      <c r="I307" s="37"/>
    </row>
    <row r="308" spans="1:9">
      <c r="A308" s="37"/>
      <c r="B308" s="37"/>
      <c r="C308" s="37"/>
      <c r="D308" s="37"/>
      <c r="E308" s="37"/>
      <c r="F308" s="37"/>
      <c r="G308" s="37"/>
      <c r="H308" s="37"/>
      <c r="I308" s="37"/>
    </row>
    <row r="309" spans="1:9">
      <c r="A309" s="37"/>
      <c r="B309" s="37"/>
      <c r="C309" s="37"/>
      <c r="D309" s="37"/>
      <c r="E309" s="37"/>
      <c r="F309" s="37"/>
      <c r="G309" s="37"/>
      <c r="H309" s="37"/>
      <c r="I309" s="37"/>
    </row>
    <row r="310" spans="1:9">
      <c r="A310" s="37"/>
      <c r="B310" s="37"/>
      <c r="C310" s="37"/>
      <c r="D310" s="37"/>
      <c r="E310" s="37"/>
      <c r="F310" s="37"/>
      <c r="G310" s="37"/>
      <c r="H310" s="37"/>
      <c r="I310" s="37"/>
    </row>
    <row r="311" spans="1:9">
      <c r="A311" s="37"/>
      <c r="B311" s="37"/>
      <c r="C311" s="37"/>
      <c r="D311" s="37"/>
      <c r="E311" s="37"/>
      <c r="F311" s="37"/>
      <c r="G311" s="37"/>
      <c r="H311" s="37"/>
      <c r="I311" s="37"/>
    </row>
    <row r="312" spans="1:9">
      <c r="A312" s="37"/>
      <c r="B312" s="37"/>
      <c r="C312" s="37"/>
      <c r="D312" s="37"/>
      <c r="E312" s="37"/>
      <c r="F312" s="37"/>
      <c r="G312" s="37"/>
      <c r="H312" s="37"/>
      <c r="I312" s="37"/>
    </row>
    <row r="313" spans="1:9">
      <c r="A313" s="37"/>
      <c r="B313" s="37"/>
      <c r="C313" s="37"/>
      <c r="D313" s="37"/>
      <c r="E313" s="37"/>
      <c r="F313" s="37"/>
      <c r="G313" s="37"/>
      <c r="H313" s="37"/>
      <c r="I313" s="37"/>
    </row>
    <row r="314" spans="1:9">
      <c r="A314" s="37"/>
      <c r="B314" s="37"/>
      <c r="C314" s="37"/>
      <c r="D314" s="37"/>
      <c r="E314" s="37"/>
      <c r="F314" s="37"/>
      <c r="G314" s="37"/>
      <c r="H314" s="37"/>
      <c r="I314" s="37"/>
    </row>
    <row r="315" spans="1:9">
      <c r="A315" s="37"/>
      <c r="B315" s="37"/>
      <c r="C315" s="37"/>
      <c r="D315" s="37"/>
      <c r="E315" s="37"/>
      <c r="F315" s="37"/>
      <c r="G315" s="37"/>
      <c r="H315" s="37"/>
      <c r="I315" s="37"/>
    </row>
    <row r="316" spans="1:9">
      <c r="A316" s="37"/>
      <c r="B316" s="37"/>
      <c r="C316" s="37"/>
      <c r="D316" s="37"/>
      <c r="E316" s="37"/>
      <c r="F316" s="37"/>
      <c r="G316" s="37"/>
      <c r="H316" s="37"/>
      <c r="I316" s="37"/>
    </row>
    <row r="317" spans="1:9">
      <c r="A317" s="37"/>
      <c r="B317" s="37"/>
      <c r="C317" s="37"/>
      <c r="D317" s="37"/>
      <c r="E317" s="37"/>
      <c r="F317" s="37"/>
      <c r="G317" s="37"/>
      <c r="H317" s="37"/>
      <c r="I317" s="37"/>
    </row>
    <row r="318" spans="1:9">
      <c r="A318" s="37"/>
      <c r="B318" s="37"/>
      <c r="C318" s="37"/>
      <c r="D318" s="37"/>
      <c r="E318" s="37"/>
      <c r="F318" s="37"/>
      <c r="G318" s="37"/>
      <c r="H318" s="37"/>
      <c r="I318" s="37"/>
    </row>
    <row r="319" spans="1:9">
      <c r="A319" s="37"/>
      <c r="B319" s="37"/>
      <c r="C319" s="37"/>
      <c r="D319" s="37"/>
      <c r="E319" s="37"/>
      <c r="F319" s="37"/>
      <c r="G319" s="37"/>
      <c r="H319" s="37"/>
      <c r="I319" s="37"/>
    </row>
    <row r="320" spans="1:9">
      <c r="A320" s="37"/>
      <c r="B320" s="37"/>
      <c r="C320" s="37"/>
      <c r="D320" s="37"/>
      <c r="E320" s="37"/>
      <c r="F320" s="37"/>
      <c r="G320" s="37"/>
      <c r="H320" s="37"/>
      <c r="I320" s="37"/>
    </row>
    <row r="321" spans="1:9">
      <c r="A321" s="37"/>
      <c r="B321" s="37"/>
      <c r="C321" s="37"/>
      <c r="D321" s="37"/>
      <c r="E321" s="37"/>
      <c r="F321" s="37"/>
      <c r="G321" s="37"/>
      <c r="H321" s="37"/>
      <c r="I321" s="37"/>
    </row>
    <row r="322" spans="1:9">
      <c r="A322" s="37"/>
      <c r="B322" s="37"/>
      <c r="C322" s="37"/>
      <c r="D322" s="37"/>
      <c r="E322" s="37"/>
      <c r="F322" s="37"/>
      <c r="G322" s="37"/>
      <c r="H322" s="37"/>
      <c r="I322" s="37"/>
    </row>
    <row r="323" spans="1:9">
      <c r="A323" s="37"/>
      <c r="B323" s="37"/>
      <c r="C323" s="37"/>
      <c r="D323" s="37"/>
      <c r="E323" s="37"/>
      <c r="F323" s="37"/>
      <c r="G323" s="37"/>
      <c r="H323" s="37"/>
      <c r="I323" s="37"/>
    </row>
    <row r="324" spans="1:9">
      <c r="A324" s="37"/>
      <c r="B324" s="37"/>
      <c r="C324" s="37"/>
      <c r="D324" s="37"/>
      <c r="E324" s="37"/>
      <c r="F324" s="37"/>
      <c r="G324" s="37"/>
      <c r="H324" s="37"/>
      <c r="I324" s="37"/>
    </row>
    <row r="325" spans="1:9">
      <c r="A325" s="37"/>
      <c r="B325" s="37"/>
      <c r="C325" s="37"/>
      <c r="D325" s="37"/>
      <c r="E325" s="37"/>
      <c r="F325" s="37"/>
      <c r="G325" s="37"/>
      <c r="H325" s="37"/>
      <c r="I325" s="37"/>
    </row>
    <row r="326" spans="1:9">
      <c r="A326" s="37"/>
      <c r="B326" s="37"/>
      <c r="C326" s="37"/>
      <c r="D326" s="37"/>
      <c r="E326" s="37"/>
      <c r="F326" s="37"/>
      <c r="G326" s="37"/>
      <c r="H326" s="37"/>
      <c r="I326" s="37"/>
    </row>
    <row r="327" spans="1:9">
      <c r="A327" s="37"/>
      <c r="B327" s="37"/>
      <c r="C327" s="37"/>
      <c r="D327" s="37"/>
      <c r="E327" s="37"/>
      <c r="F327" s="37"/>
      <c r="G327" s="37"/>
      <c r="H327" s="37"/>
      <c r="I327" s="37"/>
    </row>
    <row r="328" spans="1:9">
      <c r="A328" s="37"/>
      <c r="B328" s="37"/>
      <c r="C328" s="37"/>
      <c r="D328" s="37"/>
      <c r="E328" s="37"/>
      <c r="F328" s="37"/>
      <c r="G328" s="37"/>
      <c r="H328" s="37"/>
      <c r="I328" s="37"/>
    </row>
    <row r="329" spans="1:9">
      <c r="A329" s="37"/>
      <c r="B329" s="37"/>
      <c r="C329" s="37"/>
      <c r="D329" s="37"/>
      <c r="E329" s="37"/>
      <c r="F329" s="37"/>
      <c r="G329" s="37"/>
      <c r="H329" s="37"/>
      <c r="I329" s="37"/>
    </row>
    <row r="330" spans="1:9">
      <c r="A330" s="37"/>
      <c r="B330" s="37"/>
      <c r="C330" s="37"/>
      <c r="D330" s="37"/>
      <c r="E330" s="37"/>
      <c r="F330" s="37"/>
      <c r="G330" s="37"/>
      <c r="H330" s="37"/>
      <c r="I330" s="37"/>
    </row>
    <row r="331" spans="1:9">
      <c r="A331" s="37"/>
      <c r="B331" s="37"/>
      <c r="C331" s="37"/>
      <c r="D331" s="37"/>
      <c r="E331" s="37"/>
      <c r="F331" s="37"/>
      <c r="G331" s="37"/>
      <c r="H331" s="37"/>
      <c r="I331" s="37"/>
    </row>
    <row r="332" spans="1:9">
      <c r="A332" s="37"/>
      <c r="B332" s="37"/>
      <c r="C332" s="37"/>
      <c r="D332" s="37"/>
      <c r="E332" s="37"/>
      <c r="F332" s="37"/>
      <c r="G332" s="37"/>
      <c r="H332" s="37"/>
      <c r="I332" s="37"/>
    </row>
    <row r="333" spans="1:9">
      <c r="A333" s="37"/>
      <c r="B333" s="37"/>
      <c r="C333" s="37"/>
      <c r="D333" s="37"/>
      <c r="E333" s="37"/>
      <c r="F333" s="37"/>
      <c r="G333" s="37"/>
      <c r="H333" s="37"/>
      <c r="I333" s="37"/>
    </row>
    <row r="334" spans="1:9">
      <c r="A334" s="37"/>
      <c r="B334" s="37"/>
      <c r="C334" s="37"/>
      <c r="D334" s="37"/>
      <c r="E334" s="37"/>
      <c r="F334" s="37"/>
      <c r="G334" s="37"/>
      <c r="H334" s="37"/>
      <c r="I334" s="37"/>
    </row>
    <row r="335" spans="1:9">
      <c r="A335" s="37"/>
      <c r="B335" s="37"/>
      <c r="C335" s="37"/>
      <c r="D335" s="37"/>
      <c r="E335" s="37"/>
      <c r="F335" s="37"/>
      <c r="G335" s="37"/>
      <c r="H335" s="37"/>
      <c r="I335" s="37"/>
    </row>
    <row r="336" spans="1:9">
      <c r="A336" s="37"/>
      <c r="B336" s="37"/>
      <c r="C336" s="37"/>
      <c r="D336" s="37"/>
      <c r="E336" s="37"/>
      <c r="F336" s="37"/>
      <c r="G336" s="37"/>
      <c r="H336" s="37"/>
      <c r="I336" s="37"/>
    </row>
    <row r="337" spans="1:9">
      <c r="A337" s="37"/>
      <c r="B337" s="37"/>
      <c r="C337" s="37"/>
      <c r="D337" s="37"/>
      <c r="E337" s="37"/>
      <c r="F337" s="37"/>
      <c r="G337" s="37"/>
      <c r="H337" s="37"/>
      <c r="I337" s="37"/>
    </row>
    <row r="338" spans="1:9">
      <c r="A338" s="37"/>
      <c r="B338" s="37"/>
      <c r="C338" s="37"/>
      <c r="D338" s="37"/>
      <c r="E338" s="37"/>
      <c r="F338" s="37"/>
      <c r="G338" s="37"/>
      <c r="H338" s="37"/>
      <c r="I338" s="37"/>
    </row>
    <row r="339" spans="1:9">
      <c r="A339" s="37"/>
      <c r="B339" s="37"/>
      <c r="C339" s="37"/>
      <c r="D339" s="37"/>
      <c r="E339" s="37"/>
      <c r="F339" s="37"/>
      <c r="G339" s="37"/>
      <c r="H339" s="37"/>
      <c r="I339" s="37"/>
    </row>
    <row r="340" spans="1:9">
      <c r="A340" s="37"/>
      <c r="B340" s="37"/>
      <c r="C340" s="37"/>
      <c r="D340" s="37"/>
      <c r="E340" s="37"/>
      <c r="F340" s="37"/>
      <c r="G340" s="37"/>
      <c r="H340" s="37"/>
      <c r="I340" s="37"/>
    </row>
    <row r="341" spans="1:9">
      <c r="A341" s="37"/>
      <c r="B341" s="37"/>
      <c r="C341" s="37"/>
      <c r="D341" s="37"/>
      <c r="E341" s="37"/>
      <c r="F341" s="37"/>
      <c r="G341" s="37"/>
      <c r="H341" s="37"/>
      <c r="I341" s="37"/>
    </row>
    <row r="342" spans="1:9">
      <c r="A342" s="37"/>
      <c r="B342" s="37"/>
      <c r="C342" s="37"/>
      <c r="D342" s="37"/>
      <c r="E342" s="37"/>
      <c r="F342" s="37"/>
      <c r="G342" s="37"/>
      <c r="H342" s="37"/>
      <c r="I342" s="37"/>
    </row>
    <row r="343" spans="1:9">
      <c r="A343" s="37"/>
      <c r="B343" s="37"/>
      <c r="C343" s="37"/>
      <c r="D343" s="37"/>
      <c r="E343" s="37"/>
      <c r="F343" s="37"/>
      <c r="G343" s="37"/>
      <c r="H343" s="37"/>
      <c r="I343" s="37"/>
    </row>
    <row r="344" spans="1:9">
      <c r="A344" s="37"/>
      <c r="B344" s="37"/>
      <c r="C344" s="37"/>
      <c r="D344" s="37"/>
      <c r="E344" s="37"/>
      <c r="F344" s="37"/>
      <c r="G344" s="37"/>
      <c r="H344" s="37"/>
      <c r="I344" s="37"/>
    </row>
    <row r="345" spans="1:9">
      <c r="A345" s="37"/>
      <c r="B345" s="37"/>
      <c r="C345" s="37"/>
      <c r="D345" s="37"/>
      <c r="E345" s="37"/>
      <c r="F345" s="37"/>
      <c r="G345" s="37"/>
      <c r="H345" s="37"/>
      <c r="I345" s="37"/>
    </row>
    <row r="346" spans="1:9">
      <c r="A346" s="37"/>
      <c r="B346" s="37"/>
      <c r="C346" s="37"/>
      <c r="D346" s="37"/>
      <c r="E346" s="37"/>
      <c r="F346" s="37"/>
      <c r="G346" s="37"/>
      <c r="H346" s="37"/>
      <c r="I346" s="37"/>
    </row>
    <row r="347" spans="1:9">
      <c r="A347" s="37"/>
      <c r="B347" s="37"/>
      <c r="C347" s="37"/>
      <c r="D347" s="37"/>
      <c r="E347" s="37"/>
      <c r="F347" s="37"/>
      <c r="G347" s="37"/>
      <c r="H347" s="37"/>
      <c r="I347" s="37"/>
    </row>
    <row r="348" spans="1:9">
      <c r="A348" s="37"/>
      <c r="B348" s="37"/>
      <c r="C348" s="37"/>
      <c r="D348" s="37"/>
      <c r="E348" s="37"/>
      <c r="F348" s="37"/>
      <c r="G348" s="37"/>
      <c r="H348" s="37"/>
      <c r="I348" s="37"/>
    </row>
    <row r="349" spans="1:9">
      <c r="A349" s="37"/>
      <c r="B349" s="37"/>
      <c r="C349" s="37"/>
      <c r="D349" s="37"/>
      <c r="E349" s="37"/>
      <c r="F349" s="37"/>
      <c r="G349" s="37"/>
      <c r="H349" s="37"/>
      <c r="I349" s="37"/>
    </row>
    <row r="350" spans="1:9">
      <c r="A350" s="37"/>
      <c r="B350" s="37"/>
      <c r="C350" s="37"/>
      <c r="D350" s="37"/>
      <c r="E350" s="37"/>
      <c r="F350" s="37"/>
      <c r="G350" s="37"/>
      <c r="H350" s="37"/>
      <c r="I350" s="37"/>
    </row>
    <row r="351" spans="1:9">
      <c r="A351" s="37"/>
      <c r="B351" s="37"/>
      <c r="C351" s="37"/>
      <c r="D351" s="37"/>
      <c r="E351" s="37"/>
      <c r="F351" s="37"/>
      <c r="G351" s="37"/>
      <c r="H351" s="37"/>
      <c r="I351" s="37"/>
    </row>
    <row r="352" spans="1:9">
      <c r="A352" s="37"/>
      <c r="B352" s="37"/>
      <c r="C352" s="37"/>
      <c r="D352" s="37"/>
      <c r="E352" s="37"/>
      <c r="F352" s="37"/>
      <c r="G352" s="37"/>
      <c r="H352" s="37"/>
      <c r="I352" s="37"/>
    </row>
    <row r="353" spans="1:9">
      <c r="A353" s="37"/>
      <c r="B353" s="37"/>
      <c r="C353" s="37"/>
      <c r="D353" s="37"/>
      <c r="E353" s="37"/>
      <c r="F353" s="37"/>
      <c r="G353" s="37"/>
      <c r="H353" s="37"/>
      <c r="I353" s="37"/>
    </row>
    <row r="354" spans="1:9">
      <c r="A354" s="37"/>
      <c r="B354" s="37"/>
      <c r="C354" s="37"/>
      <c r="D354" s="37"/>
      <c r="E354" s="37"/>
      <c r="F354" s="37"/>
      <c r="G354" s="37"/>
      <c r="H354" s="37"/>
      <c r="I354" s="37"/>
    </row>
    <row r="355" spans="1:9">
      <c r="A355" s="37"/>
      <c r="B355" s="37"/>
      <c r="C355" s="37"/>
      <c r="D355" s="37"/>
      <c r="E355" s="37"/>
      <c r="F355" s="37"/>
      <c r="G355" s="37"/>
      <c r="H355" s="37"/>
      <c r="I355" s="37"/>
    </row>
    <row r="356" spans="1:9">
      <c r="A356" s="37"/>
      <c r="B356" s="37"/>
      <c r="C356" s="37"/>
      <c r="D356" s="37"/>
      <c r="E356" s="37"/>
      <c r="F356" s="37"/>
      <c r="G356" s="37"/>
      <c r="H356" s="37"/>
      <c r="I356" s="37"/>
    </row>
    <row r="357" spans="1:9">
      <c r="A357" s="37"/>
      <c r="B357" s="37"/>
      <c r="C357" s="37"/>
      <c r="D357" s="37"/>
      <c r="E357" s="37"/>
      <c r="F357" s="37"/>
      <c r="G357" s="37"/>
      <c r="H357" s="37"/>
      <c r="I357" s="37"/>
    </row>
    <row r="358" spans="1:9">
      <c r="A358" s="37"/>
      <c r="B358" s="37"/>
      <c r="C358" s="37"/>
      <c r="D358" s="37"/>
      <c r="E358" s="37"/>
      <c r="F358" s="37"/>
      <c r="G358" s="37"/>
      <c r="H358" s="37"/>
      <c r="I358" s="37"/>
    </row>
    <row r="359" spans="1:9">
      <c r="A359" s="37"/>
      <c r="B359" s="37"/>
      <c r="C359" s="37"/>
      <c r="D359" s="37"/>
      <c r="E359" s="37"/>
      <c r="F359" s="37"/>
      <c r="G359" s="37"/>
      <c r="H359" s="37"/>
      <c r="I359" s="37"/>
    </row>
    <row r="360" spans="1:9">
      <c r="A360" s="37"/>
      <c r="B360" s="37"/>
      <c r="C360" s="37"/>
      <c r="D360" s="37"/>
      <c r="E360" s="37"/>
      <c r="F360" s="37"/>
      <c r="G360" s="37"/>
      <c r="H360" s="37"/>
      <c r="I360" s="37"/>
    </row>
    <row r="361" spans="1:9">
      <c r="A361" s="37"/>
      <c r="B361" s="37"/>
      <c r="C361" s="37"/>
      <c r="D361" s="37"/>
      <c r="E361" s="37"/>
      <c r="F361" s="37"/>
      <c r="G361" s="37"/>
      <c r="H361" s="37"/>
      <c r="I361" s="37"/>
    </row>
    <row r="362" spans="1:9">
      <c r="A362" s="37"/>
      <c r="B362" s="37"/>
      <c r="C362" s="37"/>
      <c r="D362" s="37"/>
      <c r="E362" s="37"/>
      <c r="F362" s="37"/>
      <c r="G362" s="37"/>
      <c r="H362" s="37"/>
      <c r="I362" s="37"/>
    </row>
    <row r="363" spans="1:9">
      <c r="A363" s="37"/>
      <c r="B363" s="37"/>
      <c r="C363" s="37"/>
      <c r="D363" s="37"/>
      <c r="E363" s="37"/>
      <c r="F363" s="37"/>
      <c r="G363" s="37"/>
      <c r="H363" s="37"/>
      <c r="I363" s="37"/>
    </row>
    <row r="364" spans="1:9">
      <c r="A364" s="37"/>
      <c r="B364" s="37"/>
      <c r="C364" s="37"/>
      <c r="D364" s="37"/>
      <c r="E364" s="37"/>
      <c r="F364" s="37"/>
      <c r="G364" s="37"/>
      <c r="H364" s="37"/>
      <c r="I364" s="37"/>
    </row>
    <row r="365" spans="1:9">
      <c r="A365" s="37"/>
      <c r="B365" s="37"/>
      <c r="C365" s="37"/>
      <c r="D365" s="37"/>
      <c r="E365" s="37"/>
      <c r="F365" s="37"/>
      <c r="G365" s="37"/>
      <c r="H365" s="37"/>
      <c r="I365" s="37"/>
    </row>
    <row r="366" spans="1:9">
      <c r="A366" s="37"/>
      <c r="B366" s="37"/>
      <c r="C366" s="37"/>
      <c r="D366" s="37"/>
      <c r="E366" s="37"/>
      <c r="F366" s="37"/>
      <c r="G366" s="37"/>
      <c r="H366" s="37"/>
      <c r="I366" s="37"/>
    </row>
    <row r="367" spans="1:9">
      <c r="A367" s="37"/>
      <c r="B367" s="37"/>
      <c r="C367" s="37"/>
      <c r="D367" s="37"/>
      <c r="E367" s="37"/>
      <c r="F367" s="37"/>
      <c r="G367" s="37"/>
      <c r="H367" s="37"/>
      <c r="I367" s="37"/>
    </row>
    <row r="368" spans="1:9">
      <c r="A368" s="37"/>
      <c r="B368" s="37"/>
      <c r="C368" s="37"/>
      <c r="D368" s="37"/>
      <c r="E368" s="37"/>
      <c r="F368" s="37"/>
      <c r="G368" s="37"/>
      <c r="H368" s="37"/>
      <c r="I368" s="37"/>
    </row>
    <row r="369" spans="1:9">
      <c r="A369" s="37"/>
      <c r="B369" s="37"/>
      <c r="C369" s="37"/>
      <c r="D369" s="37"/>
      <c r="E369" s="37"/>
      <c r="F369" s="37"/>
      <c r="G369" s="37"/>
      <c r="H369" s="37"/>
      <c r="I369" s="37"/>
    </row>
    <row r="370" spans="1:9">
      <c r="A370" s="37"/>
      <c r="B370" s="37"/>
      <c r="C370" s="37"/>
      <c r="D370" s="37"/>
      <c r="E370" s="37"/>
      <c r="F370" s="37"/>
      <c r="G370" s="37"/>
      <c r="H370" s="37"/>
      <c r="I370" s="37"/>
    </row>
    <row r="371" spans="1:9">
      <c r="A371" s="37"/>
      <c r="B371" s="37"/>
      <c r="C371" s="37"/>
      <c r="D371" s="37"/>
      <c r="E371" s="37"/>
      <c r="F371" s="37"/>
      <c r="G371" s="37"/>
      <c r="H371" s="37"/>
      <c r="I371" s="37"/>
    </row>
    <row r="372" spans="1:9">
      <c r="A372" s="37"/>
      <c r="B372" s="37"/>
      <c r="C372" s="37"/>
      <c r="D372" s="37"/>
      <c r="E372" s="37"/>
      <c r="F372" s="37"/>
      <c r="G372" s="37"/>
      <c r="H372" s="37"/>
      <c r="I372" s="37"/>
    </row>
    <row r="373" spans="1:9">
      <c r="A373" s="37"/>
      <c r="B373" s="37"/>
      <c r="C373" s="37"/>
      <c r="D373" s="37"/>
      <c r="E373" s="37"/>
      <c r="F373" s="37"/>
      <c r="G373" s="37"/>
      <c r="H373" s="37"/>
      <c r="I373" s="37"/>
    </row>
    <row r="374" spans="1:9">
      <c r="A374" s="37"/>
      <c r="B374" s="37"/>
      <c r="C374" s="37"/>
      <c r="D374" s="37"/>
      <c r="E374" s="37"/>
      <c r="F374" s="37"/>
      <c r="G374" s="37"/>
      <c r="H374" s="37"/>
      <c r="I374" s="37"/>
    </row>
    <row r="375" spans="1:9">
      <c r="A375" s="37"/>
      <c r="B375" s="37"/>
      <c r="C375" s="37"/>
      <c r="D375" s="37"/>
      <c r="E375" s="37"/>
      <c r="F375" s="37"/>
      <c r="G375" s="37"/>
      <c r="H375" s="37"/>
      <c r="I375" s="37"/>
    </row>
    <row r="376" spans="1:9">
      <c r="A376" s="37"/>
      <c r="B376" s="37"/>
      <c r="C376" s="37"/>
      <c r="D376" s="37"/>
      <c r="E376" s="37"/>
      <c r="F376" s="37"/>
      <c r="G376" s="37"/>
      <c r="H376" s="37"/>
      <c r="I376" s="37"/>
    </row>
    <row r="377" spans="1:9">
      <c r="A377" s="37"/>
      <c r="B377" s="37"/>
      <c r="C377" s="37"/>
      <c r="D377" s="37"/>
      <c r="E377" s="37"/>
      <c r="F377" s="37"/>
      <c r="G377" s="37"/>
      <c r="H377" s="37"/>
      <c r="I377" s="37"/>
    </row>
    <row r="378" spans="1:9">
      <c r="A378" s="37"/>
      <c r="B378" s="37"/>
      <c r="C378" s="37"/>
      <c r="D378" s="37"/>
      <c r="E378" s="37"/>
      <c r="F378" s="37"/>
      <c r="G378" s="37"/>
      <c r="H378" s="37"/>
      <c r="I378" s="37"/>
    </row>
    <row r="379" spans="1:9">
      <c r="A379" s="37"/>
      <c r="B379" s="37"/>
      <c r="C379" s="37"/>
      <c r="D379" s="37"/>
      <c r="E379" s="37"/>
      <c r="F379" s="37"/>
      <c r="G379" s="37"/>
      <c r="H379" s="37"/>
      <c r="I379" s="37"/>
    </row>
    <row r="380" spans="1:9">
      <c r="A380" s="37"/>
      <c r="B380" s="37"/>
      <c r="C380" s="37"/>
      <c r="D380" s="37"/>
      <c r="E380" s="37"/>
      <c r="F380" s="37"/>
      <c r="G380" s="37"/>
      <c r="H380" s="37"/>
      <c r="I380" s="37"/>
    </row>
    <row r="381" spans="1:9">
      <c r="A381" s="37"/>
      <c r="B381" s="37"/>
      <c r="C381" s="37"/>
      <c r="D381" s="37"/>
      <c r="E381" s="37"/>
      <c r="F381" s="37"/>
      <c r="G381" s="37"/>
      <c r="H381" s="37"/>
      <c r="I381" s="37"/>
    </row>
    <row r="382" spans="1:9">
      <c r="A382" s="37"/>
      <c r="B382" s="37"/>
      <c r="C382" s="37"/>
      <c r="D382" s="37"/>
      <c r="E382" s="37"/>
      <c r="F382" s="37"/>
      <c r="G382" s="37"/>
      <c r="H382" s="37"/>
      <c r="I382" s="37"/>
    </row>
    <row r="383" spans="1:9">
      <c r="A383" s="37"/>
      <c r="B383" s="37"/>
      <c r="C383" s="37"/>
      <c r="D383" s="37"/>
      <c r="E383" s="37"/>
      <c r="F383" s="37"/>
      <c r="G383" s="37"/>
      <c r="H383" s="37"/>
      <c r="I383" s="37"/>
    </row>
    <row r="384" spans="1:9">
      <c r="A384" s="37"/>
      <c r="B384" s="37"/>
      <c r="C384" s="37"/>
      <c r="D384" s="37"/>
      <c r="E384" s="37"/>
      <c r="F384" s="37"/>
      <c r="G384" s="37"/>
      <c r="H384" s="37"/>
      <c r="I384" s="37"/>
    </row>
    <row r="385" spans="1:9">
      <c r="A385" s="37"/>
      <c r="B385" s="37"/>
      <c r="C385" s="37"/>
      <c r="D385" s="37"/>
      <c r="E385" s="37"/>
      <c r="F385" s="37"/>
      <c r="G385" s="37"/>
      <c r="H385" s="37"/>
      <c r="I385" s="37"/>
    </row>
    <row r="386" spans="1:9">
      <c r="A386" s="37"/>
      <c r="B386" s="37"/>
      <c r="C386" s="37"/>
      <c r="D386" s="37"/>
      <c r="E386" s="37"/>
      <c r="F386" s="37"/>
      <c r="G386" s="37"/>
      <c r="H386" s="37"/>
      <c r="I386" s="37"/>
    </row>
    <row r="387" spans="1:9">
      <c r="A387" s="37"/>
      <c r="B387" s="37"/>
      <c r="C387" s="37"/>
      <c r="D387" s="37"/>
      <c r="E387" s="37"/>
      <c r="F387" s="37"/>
      <c r="G387" s="37"/>
      <c r="H387" s="37"/>
      <c r="I387" s="37"/>
    </row>
    <row r="388" spans="1:9">
      <c r="A388" s="37"/>
      <c r="B388" s="37"/>
      <c r="C388" s="37"/>
      <c r="D388" s="37"/>
      <c r="E388" s="37"/>
      <c r="F388" s="37"/>
      <c r="G388" s="37"/>
      <c r="H388" s="37"/>
      <c r="I388" s="37"/>
    </row>
    <row r="389" spans="1:9">
      <c r="A389" s="37"/>
      <c r="B389" s="37"/>
      <c r="C389" s="37"/>
      <c r="D389" s="37"/>
      <c r="E389" s="37"/>
      <c r="F389" s="37"/>
      <c r="G389" s="37"/>
      <c r="H389" s="37"/>
      <c r="I389" s="37"/>
    </row>
    <row r="390" spans="1:9">
      <c r="A390" s="37"/>
      <c r="B390" s="37"/>
      <c r="C390" s="37"/>
      <c r="D390" s="37"/>
      <c r="E390" s="37"/>
      <c r="F390" s="37"/>
      <c r="G390" s="37"/>
      <c r="H390" s="37"/>
      <c r="I390" s="37"/>
    </row>
    <row r="391" spans="1:9">
      <c r="A391" s="37"/>
      <c r="B391" s="37"/>
      <c r="C391" s="37"/>
      <c r="D391" s="37"/>
      <c r="E391" s="37"/>
      <c r="F391" s="37"/>
      <c r="G391" s="37"/>
      <c r="H391" s="37"/>
      <c r="I391" s="37"/>
    </row>
    <row r="392" spans="1:9">
      <c r="A392" s="37"/>
      <c r="B392" s="37"/>
      <c r="C392" s="37"/>
      <c r="D392" s="37"/>
      <c r="E392" s="37"/>
      <c r="F392" s="37"/>
      <c r="G392" s="37"/>
      <c r="H392" s="37"/>
      <c r="I392" s="37"/>
    </row>
    <row r="393" spans="1:9">
      <c r="A393" s="37"/>
      <c r="B393" s="37"/>
      <c r="C393" s="37"/>
      <c r="D393" s="37"/>
      <c r="E393" s="37"/>
      <c r="F393" s="37"/>
      <c r="G393" s="37"/>
      <c r="H393" s="37"/>
      <c r="I393" s="37"/>
    </row>
    <row r="394" spans="1:9">
      <c r="A394" s="37"/>
      <c r="B394" s="37"/>
      <c r="C394" s="37"/>
      <c r="D394" s="37"/>
      <c r="E394" s="37"/>
      <c r="F394" s="37"/>
      <c r="G394" s="37"/>
      <c r="H394" s="37"/>
      <c r="I394" s="37"/>
    </row>
    <row r="395" spans="1:9">
      <c r="A395" s="37"/>
      <c r="B395" s="37"/>
      <c r="C395" s="37"/>
      <c r="D395" s="37"/>
      <c r="E395" s="37"/>
      <c r="F395" s="37"/>
      <c r="G395" s="37"/>
      <c r="H395" s="37"/>
      <c r="I395" s="37"/>
    </row>
    <row r="396" spans="1:9">
      <c r="A396" s="37"/>
      <c r="B396" s="37"/>
      <c r="C396" s="37"/>
      <c r="D396" s="37"/>
      <c r="E396" s="37"/>
      <c r="F396" s="37"/>
      <c r="G396" s="37"/>
      <c r="H396" s="37"/>
      <c r="I396" s="37"/>
    </row>
    <row r="397" spans="1:9">
      <c r="A397" s="37"/>
      <c r="B397" s="37"/>
      <c r="C397" s="37"/>
      <c r="D397" s="37"/>
      <c r="E397" s="37"/>
      <c r="F397" s="37"/>
      <c r="G397" s="37"/>
      <c r="H397" s="37"/>
      <c r="I397" s="37"/>
    </row>
    <row r="398" spans="1:9">
      <c r="A398" s="37"/>
      <c r="B398" s="37"/>
      <c r="C398" s="37"/>
      <c r="D398" s="37"/>
      <c r="E398" s="37"/>
      <c r="F398" s="37"/>
      <c r="G398" s="37"/>
      <c r="H398" s="37"/>
      <c r="I398" s="37"/>
    </row>
    <row r="399" spans="1:9">
      <c r="A399" s="37"/>
      <c r="B399" s="37"/>
      <c r="C399" s="37"/>
      <c r="D399" s="37"/>
      <c r="E399" s="37"/>
      <c r="F399" s="37"/>
      <c r="G399" s="37"/>
      <c r="H399" s="37"/>
      <c r="I399" s="37"/>
    </row>
    <row r="400" spans="1:9">
      <c r="A400" s="37"/>
      <c r="B400" s="37"/>
      <c r="C400" s="37"/>
      <c r="D400" s="37"/>
      <c r="E400" s="37"/>
      <c r="F400" s="37"/>
      <c r="G400" s="37"/>
      <c r="H400" s="37"/>
      <c r="I400" s="37"/>
    </row>
    <row r="401" spans="1:9">
      <c r="A401" s="37"/>
      <c r="B401" s="37"/>
      <c r="C401" s="37"/>
      <c r="D401" s="37"/>
      <c r="E401" s="37"/>
      <c r="F401" s="37"/>
      <c r="G401" s="37"/>
      <c r="H401" s="37"/>
      <c r="I401" s="37"/>
    </row>
    <row r="402" spans="1:9">
      <c r="A402" s="37"/>
      <c r="B402" s="37"/>
      <c r="C402" s="37"/>
      <c r="D402" s="37"/>
      <c r="E402" s="37"/>
      <c r="F402" s="37"/>
      <c r="G402" s="37"/>
      <c r="H402" s="37"/>
      <c r="I402" s="37"/>
    </row>
    <row r="403" spans="1:9">
      <c r="A403" s="37"/>
      <c r="B403" s="37"/>
      <c r="C403" s="37"/>
      <c r="D403" s="37"/>
      <c r="E403" s="37"/>
      <c r="F403" s="37"/>
      <c r="G403" s="37"/>
      <c r="H403" s="37"/>
      <c r="I403" s="37"/>
    </row>
    <row r="404" spans="1:9">
      <c r="A404" s="37"/>
      <c r="B404" s="37"/>
      <c r="C404" s="37"/>
      <c r="D404" s="37"/>
      <c r="E404" s="37"/>
      <c r="F404" s="37"/>
      <c r="G404" s="37"/>
      <c r="H404" s="37"/>
      <c r="I404" s="37"/>
    </row>
    <row r="405" spans="1:9">
      <c r="A405" s="37"/>
      <c r="B405" s="37"/>
      <c r="C405" s="37"/>
      <c r="D405" s="37"/>
      <c r="E405" s="37"/>
      <c r="F405" s="37"/>
      <c r="G405" s="37"/>
      <c r="H405" s="37"/>
      <c r="I405" s="37"/>
    </row>
    <row r="406" spans="1:9">
      <c r="A406" s="37"/>
      <c r="B406" s="37"/>
      <c r="C406" s="37"/>
      <c r="D406" s="37"/>
      <c r="E406" s="37"/>
      <c r="F406" s="37"/>
      <c r="G406" s="37"/>
      <c r="H406" s="37"/>
      <c r="I406" s="37"/>
    </row>
    <row r="407" spans="1:9">
      <c r="A407" s="37"/>
      <c r="B407" s="37"/>
      <c r="C407" s="37"/>
      <c r="D407" s="37"/>
      <c r="E407" s="37"/>
      <c r="F407" s="37"/>
      <c r="G407" s="37"/>
      <c r="H407" s="37"/>
      <c r="I407" s="37"/>
    </row>
    <row r="408" spans="1:9">
      <c r="A408" s="37"/>
      <c r="B408" s="37"/>
      <c r="C408" s="37"/>
      <c r="D408" s="37"/>
      <c r="E408" s="37"/>
      <c r="F408" s="37"/>
      <c r="G408" s="37"/>
      <c r="H408" s="37"/>
      <c r="I408" s="37"/>
    </row>
    <row r="409" spans="1:9">
      <c r="A409" s="37"/>
      <c r="B409" s="37"/>
      <c r="C409" s="37"/>
      <c r="D409" s="37"/>
      <c r="E409" s="37"/>
      <c r="F409" s="37"/>
      <c r="G409" s="37"/>
      <c r="H409" s="37"/>
      <c r="I409" s="37"/>
    </row>
    <row r="410" spans="1:9">
      <c r="A410" s="37"/>
      <c r="B410" s="37"/>
      <c r="C410" s="37"/>
      <c r="D410" s="37"/>
      <c r="E410" s="37"/>
      <c r="F410" s="37"/>
      <c r="G410" s="37"/>
      <c r="H410" s="37"/>
      <c r="I410" s="37"/>
    </row>
    <row r="411" spans="1:9">
      <c r="A411" s="37"/>
      <c r="B411" s="37"/>
      <c r="C411" s="37"/>
      <c r="D411" s="37"/>
      <c r="E411" s="37"/>
      <c r="F411" s="37"/>
      <c r="G411" s="37"/>
      <c r="H411" s="37"/>
      <c r="I411" s="37"/>
    </row>
    <row r="412" spans="1:9">
      <c r="A412" s="37"/>
      <c r="B412" s="37"/>
      <c r="C412" s="37"/>
      <c r="D412" s="37"/>
      <c r="E412" s="37"/>
      <c r="F412" s="37"/>
      <c r="G412" s="37"/>
      <c r="H412" s="37"/>
      <c r="I412" s="37"/>
    </row>
    <row r="413" spans="1:9">
      <c r="A413" s="37"/>
      <c r="B413" s="37"/>
      <c r="C413" s="37"/>
      <c r="D413" s="37"/>
      <c r="E413" s="37"/>
      <c r="F413" s="37"/>
      <c r="G413" s="37"/>
      <c r="H413" s="37"/>
      <c r="I413" s="37"/>
    </row>
    <row r="414" spans="1:9">
      <c r="A414" s="37"/>
      <c r="B414" s="37"/>
      <c r="C414" s="37"/>
      <c r="D414" s="37"/>
      <c r="E414" s="37"/>
      <c r="F414" s="37"/>
      <c r="G414" s="37"/>
      <c r="H414" s="37"/>
      <c r="I414" s="37"/>
    </row>
    <row r="415" spans="1:9">
      <c r="A415" s="37"/>
      <c r="B415" s="37"/>
      <c r="C415" s="37"/>
      <c r="D415" s="37"/>
      <c r="E415" s="37"/>
      <c r="F415" s="37"/>
      <c r="G415" s="37"/>
      <c r="H415" s="37"/>
      <c r="I415" s="37"/>
    </row>
    <row r="416" spans="1:9">
      <c r="A416" s="37"/>
      <c r="B416" s="37"/>
      <c r="C416" s="37"/>
      <c r="D416" s="37"/>
      <c r="E416" s="37"/>
      <c r="F416" s="37"/>
      <c r="G416" s="37"/>
      <c r="H416" s="37"/>
      <c r="I416" s="37"/>
    </row>
    <row r="417" spans="1:9">
      <c r="A417" s="37"/>
      <c r="B417" s="37"/>
      <c r="C417" s="37"/>
      <c r="D417" s="37"/>
      <c r="E417" s="37"/>
      <c r="F417" s="37"/>
      <c r="G417" s="37"/>
      <c r="H417" s="37"/>
      <c r="I417" s="37"/>
    </row>
    <row r="418" spans="1:9">
      <c r="A418" s="37"/>
      <c r="B418" s="37"/>
      <c r="C418" s="37"/>
      <c r="D418" s="37"/>
      <c r="E418" s="37"/>
      <c r="F418" s="37"/>
      <c r="G418" s="37"/>
      <c r="H418" s="37"/>
      <c r="I418" s="37"/>
    </row>
    <row r="419" spans="1:9">
      <c r="A419" s="37"/>
      <c r="B419" s="37"/>
      <c r="C419" s="37"/>
      <c r="D419" s="37"/>
      <c r="E419" s="37"/>
      <c r="F419" s="37"/>
      <c r="G419" s="37"/>
      <c r="H419" s="37"/>
      <c r="I419" s="37"/>
    </row>
    <row r="420" spans="1:9">
      <c r="A420" s="37"/>
      <c r="B420" s="37"/>
      <c r="C420" s="37"/>
      <c r="D420" s="37"/>
      <c r="E420" s="37"/>
      <c r="F420" s="37"/>
      <c r="G420" s="37"/>
      <c r="H420" s="37"/>
      <c r="I420" s="37"/>
    </row>
    <row r="421" spans="1:9">
      <c r="A421" s="37"/>
      <c r="B421" s="37"/>
      <c r="C421" s="37"/>
      <c r="D421" s="37"/>
      <c r="E421" s="37"/>
      <c r="F421" s="37"/>
      <c r="G421" s="37"/>
      <c r="H421" s="37"/>
      <c r="I421" s="37"/>
    </row>
    <row r="422" spans="1:9">
      <c r="A422" s="37"/>
      <c r="B422" s="37"/>
      <c r="C422" s="37"/>
      <c r="D422" s="37"/>
      <c r="E422" s="37"/>
      <c r="F422" s="37"/>
      <c r="G422" s="37"/>
      <c r="H422" s="37"/>
      <c r="I422" s="37"/>
    </row>
    <row r="423" spans="1:9">
      <c r="A423" s="37"/>
      <c r="B423" s="37"/>
      <c r="C423" s="37"/>
      <c r="D423" s="37"/>
      <c r="E423" s="37"/>
      <c r="F423" s="37"/>
      <c r="G423" s="37"/>
      <c r="H423" s="37"/>
      <c r="I423" s="37"/>
    </row>
    <row r="424" spans="1:9">
      <c r="A424" s="37"/>
      <c r="B424" s="37"/>
      <c r="C424" s="37"/>
      <c r="D424" s="37"/>
      <c r="E424" s="37"/>
      <c r="F424" s="37"/>
      <c r="G424" s="37"/>
      <c r="H424" s="37"/>
      <c r="I424" s="37"/>
    </row>
    <row r="425" spans="1:9">
      <c r="A425" s="37"/>
      <c r="B425" s="37"/>
      <c r="C425" s="37"/>
      <c r="D425" s="37"/>
      <c r="E425" s="37"/>
      <c r="F425" s="37"/>
      <c r="G425" s="37"/>
      <c r="H425" s="37"/>
      <c r="I425" s="37"/>
    </row>
    <row r="426" spans="1:9">
      <c r="A426" s="37"/>
      <c r="B426" s="37"/>
      <c r="C426" s="37"/>
      <c r="D426" s="37"/>
      <c r="E426" s="37"/>
      <c r="F426" s="37"/>
      <c r="G426" s="37"/>
      <c r="H426" s="37"/>
      <c r="I426" s="37"/>
    </row>
    <row r="427" spans="1:9">
      <c r="A427" s="37"/>
      <c r="B427" s="37"/>
      <c r="C427" s="37"/>
      <c r="D427" s="37"/>
      <c r="E427" s="37"/>
      <c r="F427" s="37"/>
      <c r="G427" s="37"/>
      <c r="H427" s="37"/>
      <c r="I427" s="37"/>
    </row>
    <row r="428" spans="1:9">
      <c r="A428" s="37"/>
      <c r="B428" s="37"/>
      <c r="C428" s="37"/>
      <c r="D428" s="37"/>
      <c r="E428" s="37"/>
      <c r="F428" s="37"/>
      <c r="G428" s="37"/>
      <c r="H428" s="37"/>
      <c r="I428" s="37"/>
    </row>
    <row r="429" spans="1:9">
      <c r="A429" s="37"/>
      <c r="B429" s="37"/>
      <c r="C429" s="37"/>
      <c r="D429" s="37"/>
      <c r="E429" s="37"/>
      <c r="F429" s="37"/>
      <c r="G429" s="37"/>
      <c r="H429" s="37"/>
      <c r="I429" s="37"/>
    </row>
    <row r="430" spans="1:9">
      <c r="A430" s="37"/>
      <c r="B430" s="37"/>
      <c r="C430" s="37"/>
      <c r="D430" s="37"/>
      <c r="E430" s="37"/>
      <c r="F430" s="37"/>
      <c r="G430" s="37"/>
      <c r="H430" s="37"/>
      <c r="I430" s="37"/>
    </row>
    <row r="431" spans="1:9">
      <c r="A431" s="37"/>
      <c r="B431" s="37"/>
      <c r="C431" s="37"/>
      <c r="D431" s="37"/>
      <c r="E431" s="37"/>
      <c r="F431" s="37"/>
      <c r="G431" s="37"/>
      <c r="H431" s="37"/>
      <c r="I431" s="37"/>
    </row>
    <row r="432" spans="1:9">
      <c r="A432" s="37"/>
      <c r="B432" s="37"/>
      <c r="C432" s="37"/>
      <c r="D432" s="37"/>
      <c r="E432" s="37"/>
      <c r="F432" s="37"/>
      <c r="G432" s="37"/>
      <c r="H432" s="37"/>
      <c r="I432" s="37"/>
    </row>
    <row r="433" spans="1:9">
      <c r="A433" s="37"/>
      <c r="B433" s="37"/>
      <c r="C433" s="37"/>
      <c r="D433" s="37"/>
      <c r="E433" s="37"/>
      <c r="F433" s="37"/>
      <c r="G433" s="37"/>
      <c r="H433" s="37"/>
      <c r="I433" s="37"/>
    </row>
    <row r="434" spans="1:9">
      <c r="A434" s="37"/>
      <c r="B434" s="37"/>
      <c r="C434" s="37"/>
      <c r="D434" s="37"/>
      <c r="E434" s="37"/>
      <c r="F434" s="37"/>
      <c r="G434" s="37"/>
      <c r="H434" s="37"/>
      <c r="I434" s="37"/>
    </row>
    <row r="435" spans="1:9">
      <c r="A435" s="37"/>
      <c r="B435" s="37"/>
      <c r="C435" s="37"/>
      <c r="D435" s="37"/>
      <c r="E435" s="37"/>
      <c r="F435" s="37"/>
      <c r="G435" s="37"/>
      <c r="H435" s="37"/>
      <c r="I435" s="37"/>
    </row>
    <row r="436" spans="1:9">
      <c r="A436" s="37"/>
      <c r="B436" s="37"/>
      <c r="C436" s="37"/>
      <c r="D436" s="37"/>
      <c r="E436" s="37"/>
      <c r="F436" s="37"/>
      <c r="G436" s="37"/>
      <c r="H436" s="37"/>
      <c r="I436" s="37"/>
    </row>
    <row r="437" spans="1:9">
      <c r="A437" s="37"/>
      <c r="B437" s="37"/>
      <c r="C437" s="37"/>
      <c r="D437" s="37"/>
      <c r="E437" s="37"/>
      <c r="F437" s="37"/>
      <c r="G437" s="37"/>
      <c r="H437" s="37"/>
      <c r="I437" s="37"/>
    </row>
    <row r="438" spans="1:9">
      <c r="A438" s="37"/>
      <c r="B438" s="37"/>
      <c r="C438" s="37"/>
      <c r="D438" s="37"/>
      <c r="E438" s="37"/>
      <c r="F438" s="37"/>
      <c r="G438" s="37"/>
      <c r="H438" s="37"/>
      <c r="I438" s="37"/>
    </row>
    <row r="439" spans="1:9">
      <c r="A439" s="37"/>
      <c r="B439" s="37"/>
      <c r="C439" s="37"/>
      <c r="D439" s="37"/>
      <c r="E439" s="37"/>
      <c r="F439" s="37"/>
      <c r="G439" s="37"/>
      <c r="H439" s="37"/>
      <c r="I439" s="37"/>
    </row>
    <row r="440" spans="1:9">
      <c r="A440" s="37"/>
      <c r="B440" s="37"/>
      <c r="C440" s="37"/>
      <c r="D440" s="37"/>
      <c r="E440" s="37"/>
      <c r="F440" s="37"/>
      <c r="G440" s="37"/>
      <c r="H440" s="37"/>
      <c r="I440" s="37"/>
    </row>
    <row r="441" spans="1:9">
      <c r="A441" s="37"/>
      <c r="B441" s="37"/>
      <c r="C441" s="37"/>
      <c r="D441" s="37"/>
      <c r="E441" s="37"/>
      <c r="F441" s="37"/>
      <c r="G441" s="37"/>
      <c r="H441" s="37"/>
      <c r="I441" s="37"/>
    </row>
    <row r="442" spans="1:9">
      <c r="A442" s="37"/>
      <c r="B442" s="37"/>
      <c r="C442" s="37"/>
      <c r="D442" s="37"/>
      <c r="E442" s="37"/>
      <c r="F442" s="37"/>
      <c r="G442" s="37"/>
      <c r="H442" s="37"/>
      <c r="I442" s="37"/>
    </row>
    <row r="443" spans="1:9">
      <c r="A443" s="37"/>
      <c r="B443" s="37"/>
      <c r="C443" s="37"/>
      <c r="D443" s="37"/>
      <c r="E443" s="37"/>
      <c r="F443" s="37"/>
      <c r="G443" s="37"/>
      <c r="H443" s="37"/>
      <c r="I443" s="37"/>
    </row>
    <row r="444" spans="1:9">
      <c r="A444" s="37"/>
      <c r="B444" s="37"/>
      <c r="C444" s="37"/>
      <c r="D444" s="37"/>
      <c r="E444" s="37"/>
      <c r="F444" s="37"/>
      <c r="G444" s="37"/>
      <c r="H444" s="37"/>
      <c r="I444" s="37"/>
    </row>
    <row r="445" spans="1:9">
      <c r="A445" s="37"/>
      <c r="B445" s="37"/>
      <c r="C445" s="37"/>
      <c r="D445" s="37"/>
      <c r="E445" s="37"/>
      <c r="F445" s="37"/>
      <c r="G445" s="37"/>
      <c r="H445" s="37"/>
      <c r="I445" s="37"/>
    </row>
    <row r="446" spans="1:9">
      <c r="A446" s="37"/>
      <c r="B446" s="37"/>
      <c r="C446" s="37"/>
      <c r="D446" s="37"/>
      <c r="E446" s="37"/>
      <c r="F446" s="37"/>
      <c r="G446" s="37"/>
      <c r="H446" s="37"/>
      <c r="I446" s="37"/>
    </row>
    <row r="447" spans="1:9">
      <c r="A447" s="37"/>
      <c r="B447" s="37"/>
      <c r="C447" s="37"/>
      <c r="D447" s="37"/>
      <c r="E447" s="37"/>
      <c r="F447" s="37"/>
      <c r="G447" s="37"/>
      <c r="H447" s="37"/>
      <c r="I447" s="37"/>
    </row>
    <row r="448" spans="1:9">
      <c r="A448" s="37"/>
      <c r="B448" s="37"/>
      <c r="C448" s="37"/>
      <c r="D448" s="37"/>
      <c r="E448" s="37"/>
      <c r="F448" s="37"/>
      <c r="G448" s="37"/>
      <c r="H448" s="37"/>
      <c r="I448" s="37"/>
    </row>
    <row r="449" spans="1:9">
      <c r="A449" s="37"/>
      <c r="B449" s="37"/>
      <c r="C449" s="37"/>
      <c r="D449" s="37"/>
      <c r="E449" s="37"/>
      <c r="F449" s="37"/>
      <c r="G449" s="37"/>
      <c r="H449" s="37"/>
      <c r="I449" s="37"/>
    </row>
    <row r="450" spans="1:9">
      <c r="A450" s="37"/>
      <c r="B450" s="37"/>
      <c r="C450" s="37"/>
      <c r="D450" s="37"/>
      <c r="E450" s="37"/>
      <c r="F450" s="37"/>
      <c r="G450" s="37"/>
      <c r="H450" s="37"/>
      <c r="I450" s="37"/>
    </row>
    <row r="451" spans="1:9">
      <c r="A451" s="37"/>
      <c r="B451" s="37"/>
      <c r="C451" s="37"/>
      <c r="D451" s="37"/>
      <c r="E451" s="37"/>
      <c r="F451" s="37"/>
      <c r="G451" s="37"/>
      <c r="H451" s="37"/>
      <c r="I451" s="37"/>
    </row>
    <row r="452" spans="1:9">
      <c r="A452" s="37"/>
      <c r="B452" s="37"/>
      <c r="C452" s="37"/>
      <c r="D452" s="37"/>
      <c r="E452" s="37"/>
      <c r="F452" s="37"/>
      <c r="G452" s="37"/>
      <c r="H452" s="37"/>
      <c r="I452" s="37"/>
    </row>
    <row r="453" spans="1:9">
      <c r="A453" s="37"/>
      <c r="B453" s="37"/>
      <c r="C453" s="37"/>
      <c r="D453" s="37"/>
      <c r="E453" s="37"/>
      <c r="F453" s="37"/>
      <c r="G453" s="37"/>
      <c r="H453" s="37"/>
      <c r="I453" s="37"/>
    </row>
    <row r="454" spans="1:9">
      <c r="A454" s="37"/>
      <c r="B454" s="37"/>
      <c r="C454" s="37"/>
      <c r="D454" s="37"/>
      <c r="E454" s="37"/>
      <c r="F454" s="37"/>
      <c r="G454" s="37"/>
      <c r="H454" s="37"/>
      <c r="I454" s="37"/>
    </row>
    <row r="455" spans="1:9">
      <c r="A455" s="37"/>
      <c r="B455" s="37"/>
      <c r="C455" s="37"/>
      <c r="D455" s="37"/>
      <c r="E455" s="37"/>
      <c r="F455" s="37"/>
      <c r="G455" s="37"/>
      <c r="H455" s="37"/>
      <c r="I455" s="37"/>
    </row>
    <row r="456" spans="1:9">
      <c r="A456" s="37"/>
      <c r="B456" s="37"/>
      <c r="C456" s="37"/>
      <c r="D456" s="37"/>
      <c r="E456" s="37"/>
      <c r="F456" s="37"/>
      <c r="G456" s="37"/>
      <c r="H456" s="37"/>
      <c r="I456" s="37"/>
    </row>
    <row r="457" spans="1:9">
      <c r="A457" s="37"/>
      <c r="B457" s="37"/>
      <c r="C457" s="37"/>
      <c r="D457" s="37"/>
      <c r="E457" s="37"/>
      <c r="F457" s="37"/>
      <c r="G457" s="37"/>
      <c r="H457" s="37"/>
      <c r="I457" s="37"/>
    </row>
    <row r="458" spans="1:9">
      <c r="A458" s="37"/>
      <c r="B458" s="37"/>
      <c r="C458" s="37"/>
      <c r="D458" s="37"/>
      <c r="E458" s="37"/>
      <c r="F458" s="37"/>
      <c r="G458" s="37"/>
      <c r="H458" s="37"/>
      <c r="I458" s="37"/>
    </row>
    <row r="459" spans="1:9">
      <c r="A459" s="37"/>
      <c r="B459" s="37"/>
      <c r="C459" s="37"/>
      <c r="D459" s="37"/>
      <c r="E459" s="37"/>
      <c r="F459" s="37"/>
      <c r="G459" s="37"/>
      <c r="H459" s="37"/>
      <c r="I459" s="37"/>
    </row>
    <row r="460" spans="1:9">
      <c r="A460" s="37"/>
      <c r="B460" s="37"/>
      <c r="C460" s="37"/>
      <c r="D460" s="37"/>
      <c r="E460" s="37"/>
      <c r="F460" s="37"/>
      <c r="G460" s="37"/>
      <c r="H460" s="37"/>
      <c r="I460" s="37"/>
    </row>
    <row r="461" spans="1:9">
      <c r="A461" s="37"/>
      <c r="B461" s="37"/>
      <c r="C461" s="37"/>
      <c r="D461" s="37"/>
      <c r="E461" s="37"/>
      <c r="F461" s="37"/>
      <c r="G461" s="37"/>
      <c r="H461" s="37"/>
      <c r="I461" s="37"/>
    </row>
    <row r="462" spans="1:9">
      <c r="A462" s="37"/>
      <c r="B462" s="37"/>
      <c r="C462" s="37"/>
      <c r="D462" s="37"/>
      <c r="E462" s="37"/>
      <c r="F462" s="37"/>
      <c r="G462" s="37"/>
      <c r="H462" s="37"/>
      <c r="I462" s="37"/>
    </row>
    <row r="463" spans="1:9">
      <c r="A463" s="37"/>
      <c r="B463" s="37"/>
      <c r="C463" s="37"/>
      <c r="D463" s="37"/>
      <c r="E463" s="37"/>
      <c r="F463" s="37"/>
      <c r="G463" s="37"/>
      <c r="H463" s="37"/>
      <c r="I463" s="37"/>
    </row>
    <row r="464" spans="1:9">
      <c r="A464" s="37"/>
      <c r="B464" s="37"/>
      <c r="C464" s="37"/>
      <c r="D464" s="37"/>
      <c r="E464" s="37"/>
      <c r="F464" s="37"/>
      <c r="G464" s="37"/>
      <c r="H464" s="37"/>
      <c r="I464" s="37"/>
    </row>
    <row r="465" spans="1:9">
      <c r="A465" s="37"/>
      <c r="B465" s="37"/>
      <c r="C465" s="37"/>
      <c r="D465" s="37"/>
      <c r="E465" s="37"/>
      <c r="F465" s="37"/>
      <c r="G465" s="37"/>
      <c r="H465" s="37"/>
      <c r="I465" s="37"/>
    </row>
    <row r="466" spans="1:9">
      <c r="A466" s="37"/>
      <c r="B466" s="37"/>
      <c r="C466" s="37"/>
      <c r="D466" s="37"/>
      <c r="E466" s="37"/>
      <c r="F466" s="37"/>
      <c r="G466" s="37"/>
      <c r="H466" s="37"/>
      <c r="I466" s="37"/>
    </row>
    <row r="467" spans="1:9">
      <c r="A467" s="37"/>
      <c r="B467" s="37"/>
      <c r="C467" s="37"/>
      <c r="D467" s="37"/>
      <c r="E467" s="37"/>
      <c r="F467" s="37"/>
      <c r="G467" s="37"/>
      <c r="H467" s="37"/>
      <c r="I467" s="37"/>
    </row>
    <row r="468" spans="1:9">
      <c r="A468" s="37"/>
      <c r="B468" s="37"/>
      <c r="C468" s="37"/>
      <c r="D468" s="37"/>
      <c r="E468" s="37"/>
      <c r="F468" s="37"/>
      <c r="G468" s="37"/>
      <c r="H468" s="37"/>
      <c r="I468" s="37"/>
    </row>
    <row r="469" spans="1:9">
      <c r="A469" s="37"/>
      <c r="B469" s="37"/>
      <c r="C469" s="37"/>
      <c r="D469" s="37"/>
      <c r="E469" s="37"/>
      <c r="F469" s="37"/>
      <c r="G469" s="37"/>
      <c r="H469" s="37"/>
      <c r="I469" s="37"/>
    </row>
    <row r="470" spans="1:9">
      <c r="A470" s="37"/>
      <c r="B470" s="37"/>
      <c r="C470" s="37"/>
      <c r="D470" s="37"/>
      <c r="E470" s="37"/>
      <c r="F470" s="37"/>
      <c r="G470" s="37"/>
      <c r="H470" s="37"/>
      <c r="I470" s="37"/>
    </row>
    <row r="471" spans="1:9">
      <c r="A471" s="37"/>
      <c r="B471" s="37"/>
      <c r="C471" s="37"/>
      <c r="D471" s="37"/>
      <c r="E471" s="37"/>
      <c r="F471" s="37"/>
      <c r="G471" s="37"/>
      <c r="H471" s="37"/>
      <c r="I471" s="37"/>
    </row>
    <row r="472" spans="1:9">
      <c r="A472" s="37"/>
      <c r="B472" s="37"/>
      <c r="C472" s="37"/>
      <c r="D472" s="37"/>
      <c r="E472" s="37"/>
      <c r="F472" s="37"/>
      <c r="G472" s="37"/>
      <c r="H472" s="37"/>
      <c r="I472" s="37"/>
    </row>
    <row r="473" spans="1:9">
      <c r="A473" s="37"/>
      <c r="B473" s="37"/>
      <c r="C473" s="37"/>
      <c r="D473" s="37"/>
      <c r="E473" s="37"/>
      <c r="F473" s="37"/>
      <c r="G473" s="37"/>
      <c r="H473" s="37"/>
      <c r="I473" s="37"/>
    </row>
    <row r="474" spans="1:9">
      <c r="A474" s="37"/>
      <c r="B474" s="37"/>
      <c r="C474" s="37"/>
      <c r="D474" s="37"/>
      <c r="E474" s="37"/>
      <c r="F474" s="37"/>
      <c r="G474" s="37"/>
      <c r="H474" s="37"/>
      <c r="I474" s="37"/>
    </row>
    <row r="475" spans="1:9">
      <c r="A475" s="37"/>
      <c r="B475" s="37"/>
      <c r="C475" s="37"/>
      <c r="D475" s="37"/>
      <c r="E475" s="37"/>
      <c r="F475" s="37"/>
      <c r="G475" s="37"/>
      <c r="H475" s="37"/>
      <c r="I475" s="37"/>
    </row>
    <row r="476" spans="1:9">
      <c r="A476" s="37"/>
      <c r="B476" s="37"/>
      <c r="C476" s="37"/>
      <c r="D476" s="37"/>
      <c r="E476" s="37"/>
      <c r="F476" s="37"/>
      <c r="G476" s="37"/>
      <c r="H476" s="37"/>
      <c r="I476" s="37"/>
    </row>
    <row r="477" spans="1:9">
      <c r="A477" s="37"/>
      <c r="B477" s="37"/>
      <c r="C477" s="37"/>
      <c r="D477" s="37"/>
      <c r="E477" s="37"/>
      <c r="F477" s="37"/>
      <c r="G477" s="37"/>
      <c r="H477" s="37"/>
      <c r="I477" s="37"/>
    </row>
    <row r="478" spans="1:9">
      <c r="A478" s="37"/>
      <c r="B478" s="37"/>
      <c r="C478" s="37"/>
      <c r="D478" s="37"/>
      <c r="E478" s="37"/>
      <c r="F478" s="37"/>
      <c r="G478" s="37"/>
      <c r="H478" s="37"/>
      <c r="I478" s="37"/>
    </row>
    <row r="479" spans="1:9">
      <c r="A479" s="37"/>
      <c r="B479" s="37"/>
      <c r="C479" s="37"/>
      <c r="D479" s="37"/>
      <c r="E479" s="37"/>
      <c r="F479" s="37"/>
      <c r="G479" s="37"/>
      <c r="H479" s="37"/>
      <c r="I479" s="37"/>
    </row>
    <row r="480" spans="1:9">
      <c r="A480" s="37"/>
      <c r="B480" s="37"/>
      <c r="C480" s="37"/>
      <c r="D480" s="37"/>
      <c r="E480" s="37"/>
      <c r="F480" s="37"/>
      <c r="G480" s="37"/>
      <c r="H480" s="37"/>
      <c r="I480" s="37"/>
    </row>
    <row r="481" spans="1:9">
      <c r="A481" s="37"/>
      <c r="B481" s="37"/>
      <c r="C481" s="37"/>
      <c r="D481" s="37"/>
      <c r="E481" s="37"/>
      <c r="F481" s="37"/>
      <c r="G481" s="37"/>
      <c r="H481" s="37"/>
      <c r="I481" s="37"/>
    </row>
    <row r="482" spans="1:9">
      <c r="A482" s="37"/>
      <c r="B482" s="37"/>
      <c r="C482" s="37"/>
      <c r="D482" s="37"/>
      <c r="E482" s="37"/>
      <c r="F482" s="37"/>
      <c r="G482" s="37"/>
      <c r="H482" s="37"/>
      <c r="I482" s="37"/>
    </row>
    <row r="483" spans="1:9">
      <c r="A483" s="37"/>
      <c r="B483" s="37"/>
      <c r="C483" s="37"/>
      <c r="D483" s="37"/>
      <c r="E483" s="37"/>
      <c r="F483" s="37"/>
      <c r="G483" s="37"/>
      <c r="H483" s="37"/>
      <c r="I483" s="37"/>
    </row>
    <row r="484" spans="1:9">
      <c r="A484" s="37"/>
      <c r="B484" s="37"/>
      <c r="C484" s="37"/>
      <c r="D484" s="37"/>
      <c r="E484" s="37"/>
      <c r="F484" s="37"/>
      <c r="G484" s="37"/>
      <c r="H484" s="37"/>
      <c r="I484" s="37"/>
    </row>
    <row r="485" spans="1:9">
      <c r="A485" s="37"/>
      <c r="B485" s="37"/>
      <c r="C485" s="37"/>
      <c r="D485" s="37"/>
      <c r="E485" s="37"/>
      <c r="F485" s="37"/>
      <c r="G485" s="37"/>
      <c r="H485" s="37"/>
      <c r="I485" s="37"/>
    </row>
    <row r="486" spans="1:9">
      <c r="A486" s="37"/>
      <c r="B486" s="37"/>
      <c r="C486" s="37"/>
      <c r="D486" s="37"/>
      <c r="E486" s="37"/>
      <c r="F486" s="37"/>
      <c r="G486" s="37"/>
      <c r="H486" s="37"/>
      <c r="I486" s="37"/>
    </row>
    <row r="487" spans="1:9">
      <c r="A487" s="37"/>
      <c r="B487" s="37"/>
      <c r="C487" s="37"/>
      <c r="D487" s="37"/>
      <c r="E487" s="37"/>
      <c r="F487" s="37"/>
      <c r="G487" s="37"/>
      <c r="H487" s="37"/>
      <c r="I487" s="37"/>
    </row>
    <row r="488" spans="1:9">
      <c r="A488" s="37"/>
      <c r="B488" s="37"/>
      <c r="C488" s="37"/>
      <c r="D488" s="37"/>
      <c r="E488" s="37"/>
      <c r="F488" s="37"/>
      <c r="G488" s="37"/>
      <c r="H488" s="37"/>
      <c r="I488" s="37"/>
    </row>
    <row r="489" spans="1:9">
      <c r="A489" s="37"/>
      <c r="B489" s="37"/>
      <c r="C489" s="37"/>
      <c r="D489" s="37"/>
      <c r="E489" s="37"/>
      <c r="F489" s="37"/>
      <c r="G489" s="37"/>
      <c r="H489" s="37"/>
      <c r="I489" s="37"/>
    </row>
    <row r="490" spans="1:9">
      <c r="A490" s="37"/>
      <c r="B490" s="37"/>
      <c r="C490" s="37"/>
      <c r="D490" s="37"/>
      <c r="E490" s="37"/>
      <c r="F490" s="37"/>
      <c r="G490" s="37"/>
      <c r="H490" s="37"/>
      <c r="I490" s="37"/>
    </row>
    <row r="491" spans="1:9">
      <c r="A491" s="37"/>
      <c r="B491" s="37"/>
      <c r="C491" s="37"/>
      <c r="D491" s="37"/>
      <c r="E491" s="37"/>
      <c r="F491" s="37"/>
      <c r="G491" s="37"/>
      <c r="H491" s="37"/>
      <c r="I491" s="37"/>
    </row>
    <row r="492" spans="1:9">
      <c r="A492" s="37"/>
      <c r="B492" s="37"/>
      <c r="C492" s="37"/>
      <c r="D492" s="37"/>
      <c r="E492" s="37"/>
      <c r="F492" s="37"/>
      <c r="G492" s="37"/>
      <c r="H492" s="37"/>
      <c r="I492" s="37"/>
    </row>
    <row r="493" spans="1:9">
      <c r="A493" s="37"/>
      <c r="B493" s="37"/>
      <c r="C493" s="37"/>
      <c r="D493" s="37"/>
      <c r="E493" s="37"/>
      <c r="F493" s="37"/>
      <c r="G493" s="37"/>
      <c r="H493" s="37"/>
      <c r="I493" s="37"/>
    </row>
    <row r="494" spans="1:9">
      <c r="A494" s="37"/>
      <c r="B494" s="37"/>
      <c r="C494" s="37"/>
      <c r="D494" s="37"/>
      <c r="E494" s="37"/>
      <c r="F494" s="37"/>
      <c r="G494" s="37"/>
      <c r="H494" s="37"/>
      <c r="I494" s="37"/>
    </row>
    <row r="495" spans="1:9">
      <c r="A495" s="37"/>
      <c r="B495" s="37"/>
      <c r="C495" s="37"/>
      <c r="D495" s="37"/>
      <c r="E495" s="37"/>
      <c r="F495" s="37"/>
      <c r="G495" s="37"/>
      <c r="H495" s="37"/>
      <c r="I495" s="37"/>
    </row>
    <row r="496" spans="1:9">
      <c r="A496" s="37"/>
      <c r="B496" s="37"/>
      <c r="C496" s="37"/>
      <c r="D496" s="37"/>
      <c r="E496" s="37"/>
      <c r="F496" s="37"/>
      <c r="G496" s="37"/>
      <c r="H496" s="37"/>
      <c r="I496" s="37"/>
    </row>
    <row r="497" spans="1:9">
      <c r="A497" s="37"/>
      <c r="B497" s="37"/>
      <c r="C497" s="37"/>
      <c r="D497" s="37"/>
      <c r="E497" s="37"/>
      <c r="F497" s="37"/>
      <c r="G497" s="37"/>
      <c r="H497" s="37"/>
      <c r="I497" s="37"/>
    </row>
    <row r="498" spans="1:9">
      <c r="A498" s="37"/>
      <c r="B498" s="37"/>
      <c r="C498" s="37"/>
      <c r="D498" s="37"/>
      <c r="E498" s="37"/>
      <c r="F498" s="37"/>
      <c r="G498" s="37"/>
      <c r="H498" s="37"/>
      <c r="I498" s="37"/>
    </row>
    <row r="499" spans="1:9">
      <c r="A499" s="37"/>
      <c r="B499" s="37"/>
      <c r="C499" s="37"/>
      <c r="D499" s="37"/>
      <c r="E499" s="37"/>
      <c r="F499" s="37"/>
      <c r="G499" s="37"/>
      <c r="H499" s="37"/>
      <c r="I499" s="37"/>
    </row>
    <row r="500" spans="1:9">
      <c r="A500" s="37"/>
      <c r="B500" s="37"/>
      <c r="C500" s="37"/>
      <c r="D500" s="37"/>
      <c r="E500" s="37"/>
      <c r="F500" s="37"/>
      <c r="G500" s="37"/>
      <c r="H500" s="37"/>
      <c r="I500" s="37"/>
    </row>
    <row r="501" spans="1:9">
      <c r="A501" s="37"/>
      <c r="B501" s="37"/>
      <c r="C501" s="37"/>
      <c r="D501" s="37"/>
      <c r="E501" s="37"/>
      <c r="F501" s="37"/>
      <c r="G501" s="37"/>
      <c r="H501" s="37"/>
      <c r="I501" s="37"/>
    </row>
    <row r="502" spans="1:9">
      <c r="A502" s="37"/>
      <c r="B502" s="37"/>
      <c r="C502" s="37"/>
      <c r="D502" s="37"/>
      <c r="E502" s="37"/>
      <c r="F502" s="37"/>
      <c r="G502" s="37"/>
      <c r="H502" s="37"/>
      <c r="I502" s="37"/>
    </row>
    <row r="503" spans="1:9">
      <c r="A503" s="37"/>
      <c r="B503" s="37"/>
      <c r="C503" s="37"/>
      <c r="D503" s="37"/>
      <c r="E503" s="37"/>
      <c r="F503" s="37"/>
      <c r="G503" s="37"/>
      <c r="H503" s="37"/>
      <c r="I503" s="37"/>
    </row>
    <row r="504" spans="1:9">
      <c r="A504" s="37"/>
      <c r="B504" s="37"/>
      <c r="C504" s="37"/>
      <c r="D504" s="37"/>
      <c r="E504" s="37"/>
      <c r="F504" s="37"/>
      <c r="G504" s="37"/>
      <c r="H504" s="37"/>
      <c r="I504" s="37"/>
    </row>
    <row r="505" spans="1:9">
      <c r="A505" s="37"/>
      <c r="B505" s="37"/>
      <c r="C505" s="37"/>
      <c r="D505" s="37"/>
      <c r="E505" s="37"/>
      <c r="F505" s="37"/>
      <c r="G505" s="37"/>
      <c r="H505" s="37"/>
      <c r="I505" s="37"/>
    </row>
    <row r="506" spans="1:9">
      <c r="A506" s="37"/>
      <c r="B506" s="37"/>
      <c r="C506" s="37"/>
      <c r="D506" s="37"/>
      <c r="E506" s="37"/>
      <c r="F506" s="37"/>
      <c r="G506" s="37"/>
      <c r="H506" s="37"/>
      <c r="I506" s="37"/>
    </row>
    <row r="507" spans="1:9">
      <c r="A507" s="37"/>
      <c r="B507" s="37"/>
      <c r="C507" s="37"/>
      <c r="D507" s="37"/>
      <c r="E507" s="37"/>
      <c r="F507" s="37"/>
      <c r="G507" s="37"/>
      <c r="H507" s="37"/>
      <c r="I507" s="37"/>
    </row>
    <row r="508" spans="1:9">
      <c r="A508" s="37"/>
      <c r="B508" s="37"/>
      <c r="C508" s="37"/>
      <c r="D508" s="37"/>
      <c r="E508" s="37"/>
      <c r="F508" s="37"/>
      <c r="G508" s="37"/>
      <c r="H508" s="37"/>
      <c r="I508" s="37"/>
    </row>
    <row r="509" spans="1:9">
      <c r="A509" s="37"/>
      <c r="B509" s="37"/>
      <c r="C509" s="37"/>
      <c r="D509" s="37"/>
      <c r="E509" s="37"/>
      <c r="F509" s="37"/>
      <c r="G509" s="37"/>
      <c r="H509" s="37"/>
      <c r="I509" s="37"/>
    </row>
    <row r="510" spans="1:9">
      <c r="A510" s="37"/>
      <c r="B510" s="37"/>
      <c r="C510" s="37"/>
      <c r="D510" s="37"/>
      <c r="E510" s="37"/>
      <c r="F510" s="37"/>
      <c r="G510" s="37"/>
      <c r="H510" s="37"/>
      <c r="I510" s="37"/>
    </row>
    <row r="511" spans="1:9">
      <c r="A511" s="37"/>
      <c r="B511" s="37"/>
      <c r="C511" s="37"/>
      <c r="D511" s="37"/>
      <c r="E511" s="37"/>
      <c r="F511" s="37"/>
      <c r="G511" s="37"/>
      <c r="H511" s="37"/>
      <c r="I511" s="37"/>
    </row>
    <row r="512" spans="1:9">
      <c r="A512" s="37"/>
      <c r="B512" s="37"/>
      <c r="C512" s="37"/>
      <c r="D512" s="37"/>
      <c r="E512" s="37"/>
      <c r="F512" s="37"/>
      <c r="G512" s="37"/>
      <c r="H512" s="37"/>
      <c r="I512" s="37"/>
    </row>
    <row r="513" spans="1:9">
      <c r="A513" s="37"/>
      <c r="B513" s="37"/>
      <c r="C513" s="37"/>
      <c r="D513" s="37"/>
      <c r="E513" s="37"/>
      <c r="F513" s="37"/>
      <c r="G513" s="37"/>
      <c r="H513" s="37"/>
      <c r="I513" s="37"/>
    </row>
    <row r="514" spans="1:9">
      <c r="A514" s="37"/>
      <c r="B514" s="37"/>
      <c r="C514" s="37"/>
      <c r="D514" s="37"/>
      <c r="E514" s="37"/>
      <c r="F514" s="37"/>
      <c r="G514" s="37"/>
      <c r="H514" s="37"/>
      <c r="I514" s="37"/>
    </row>
    <row r="515" spans="1:9">
      <c r="A515" s="37"/>
      <c r="B515" s="37"/>
      <c r="C515" s="37"/>
      <c r="D515" s="37"/>
      <c r="E515" s="37"/>
      <c r="F515" s="37"/>
      <c r="G515" s="37"/>
      <c r="H515" s="37"/>
      <c r="I515" s="37"/>
    </row>
    <row r="516" spans="1:9">
      <c r="A516" s="37"/>
      <c r="B516" s="37"/>
      <c r="C516" s="37"/>
      <c r="D516" s="37"/>
      <c r="E516" s="37"/>
      <c r="F516" s="37"/>
      <c r="G516" s="37"/>
      <c r="H516" s="37"/>
      <c r="I516" s="37"/>
    </row>
    <row r="517" spans="1:9">
      <c r="A517" s="37"/>
      <c r="B517" s="37"/>
      <c r="C517" s="37"/>
      <c r="D517" s="37"/>
      <c r="E517" s="37"/>
      <c r="F517" s="37"/>
      <c r="G517" s="37"/>
      <c r="H517" s="37"/>
      <c r="I517" s="37"/>
    </row>
    <row r="518" spans="1:9">
      <c r="A518" s="37"/>
      <c r="B518" s="37"/>
      <c r="C518" s="37"/>
      <c r="D518" s="37"/>
      <c r="E518" s="37"/>
      <c r="F518" s="37"/>
      <c r="G518" s="37"/>
      <c r="H518" s="37"/>
      <c r="I518" s="37"/>
    </row>
    <row r="519" spans="1:9">
      <c r="A519" s="37"/>
      <c r="B519" s="37"/>
      <c r="C519" s="37"/>
      <c r="D519" s="37"/>
      <c r="E519" s="37"/>
      <c r="F519" s="37"/>
      <c r="G519" s="37"/>
      <c r="H519" s="37"/>
      <c r="I519" s="37"/>
    </row>
    <row r="520" spans="1:9">
      <c r="A520" s="37"/>
      <c r="B520" s="37"/>
      <c r="C520" s="37"/>
      <c r="D520" s="37"/>
      <c r="E520" s="37"/>
      <c r="F520" s="37"/>
      <c r="G520" s="37"/>
      <c r="H520" s="37"/>
      <c r="I520" s="37"/>
    </row>
    <row r="521" spans="1:9">
      <c r="A521" s="37"/>
      <c r="B521" s="37"/>
      <c r="C521" s="37"/>
      <c r="D521" s="37"/>
      <c r="E521" s="37"/>
      <c r="F521" s="37"/>
      <c r="G521" s="37"/>
      <c r="H521" s="37"/>
      <c r="I521" s="37"/>
    </row>
    <row r="522" spans="1:9">
      <c r="A522" s="37"/>
      <c r="B522" s="37"/>
      <c r="C522" s="37"/>
      <c r="D522" s="37"/>
      <c r="E522" s="37"/>
      <c r="F522" s="37"/>
      <c r="G522" s="37"/>
      <c r="H522" s="37"/>
      <c r="I522" s="37"/>
    </row>
    <row r="523" spans="1:9">
      <c r="A523" s="37"/>
      <c r="B523" s="37"/>
      <c r="C523" s="37"/>
      <c r="D523" s="37"/>
      <c r="E523" s="37"/>
      <c r="F523" s="37"/>
      <c r="G523" s="37"/>
      <c r="H523" s="37"/>
      <c r="I523" s="37"/>
    </row>
    <row r="524" spans="1:9">
      <c r="A524" s="37"/>
      <c r="B524" s="37"/>
      <c r="C524" s="37"/>
      <c r="D524" s="37"/>
      <c r="E524" s="37"/>
      <c r="F524" s="37"/>
      <c r="G524" s="37"/>
      <c r="H524" s="37"/>
      <c r="I524" s="37"/>
    </row>
    <row r="525" spans="1:9">
      <c r="A525" s="37"/>
      <c r="B525" s="37"/>
      <c r="C525" s="37"/>
      <c r="D525" s="37"/>
      <c r="E525" s="37"/>
      <c r="F525" s="37"/>
      <c r="G525" s="37"/>
      <c r="H525" s="37"/>
      <c r="I525" s="37"/>
    </row>
    <row r="526" spans="1:9">
      <c r="A526" s="37"/>
      <c r="B526" s="37"/>
      <c r="C526" s="37"/>
      <c r="D526" s="37"/>
      <c r="E526" s="37"/>
      <c r="F526" s="37"/>
      <c r="G526" s="37"/>
      <c r="H526" s="37"/>
      <c r="I526" s="37"/>
    </row>
    <row r="527" spans="1:9">
      <c r="A527" s="37"/>
      <c r="B527" s="37"/>
      <c r="C527" s="37"/>
      <c r="D527" s="37"/>
      <c r="E527" s="37"/>
      <c r="F527" s="37"/>
      <c r="G527" s="37"/>
      <c r="H527" s="37"/>
      <c r="I527" s="37"/>
    </row>
    <row r="528" spans="1:9">
      <c r="A528" s="37"/>
      <c r="B528" s="37"/>
      <c r="C528" s="37"/>
      <c r="D528" s="37"/>
      <c r="E528" s="37"/>
      <c r="F528" s="37"/>
      <c r="G528" s="37"/>
      <c r="H528" s="37"/>
      <c r="I528" s="37"/>
    </row>
    <row r="529" spans="1:9">
      <c r="A529" s="37"/>
      <c r="B529" s="37"/>
      <c r="C529" s="37"/>
      <c r="D529" s="37"/>
      <c r="E529" s="37"/>
      <c r="F529" s="37"/>
      <c r="G529" s="37"/>
      <c r="H529" s="37"/>
      <c r="I529" s="37"/>
    </row>
    <row r="530" spans="1:9">
      <c r="A530" s="37"/>
      <c r="B530" s="37"/>
      <c r="C530" s="37"/>
      <c r="D530" s="37"/>
      <c r="E530" s="37"/>
      <c r="F530" s="37"/>
      <c r="G530" s="37"/>
      <c r="H530" s="37"/>
      <c r="I530" s="37"/>
    </row>
    <row r="531" spans="1:9">
      <c r="A531" s="37"/>
      <c r="B531" s="37"/>
      <c r="C531" s="37"/>
      <c r="D531" s="37"/>
      <c r="E531" s="37"/>
      <c r="F531" s="37"/>
      <c r="G531" s="37"/>
      <c r="H531" s="37"/>
      <c r="I531" s="37"/>
    </row>
    <row r="532" spans="1:9">
      <c r="A532" s="37"/>
      <c r="B532" s="37"/>
      <c r="C532" s="37"/>
      <c r="D532" s="37"/>
      <c r="E532" s="37"/>
      <c r="F532" s="37"/>
      <c r="G532" s="37"/>
      <c r="H532" s="37"/>
      <c r="I532" s="37"/>
    </row>
    <row r="533" spans="1:9">
      <c r="A533" s="37"/>
      <c r="B533" s="37"/>
      <c r="C533" s="37"/>
      <c r="D533" s="37"/>
      <c r="E533" s="37"/>
      <c r="F533" s="37"/>
      <c r="G533" s="37"/>
      <c r="H533" s="37"/>
      <c r="I533" s="37"/>
    </row>
    <row r="534" spans="1:9">
      <c r="A534" s="37"/>
      <c r="B534" s="37"/>
      <c r="C534" s="37"/>
      <c r="D534" s="37"/>
      <c r="E534" s="37"/>
      <c r="F534" s="37"/>
      <c r="G534" s="37"/>
      <c r="H534" s="37"/>
      <c r="I534" s="37"/>
    </row>
    <row r="535" spans="1:9">
      <c r="A535" s="37"/>
      <c r="B535" s="37"/>
      <c r="C535" s="37"/>
      <c r="D535" s="37"/>
      <c r="E535" s="37"/>
      <c r="F535" s="37"/>
      <c r="G535" s="37"/>
      <c r="H535" s="37"/>
      <c r="I535" s="37"/>
    </row>
    <row r="536" spans="1:9">
      <c r="A536" s="37"/>
      <c r="B536" s="37"/>
      <c r="C536" s="37"/>
      <c r="D536" s="37"/>
      <c r="E536" s="37"/>
      <c r="F536" s="37"/>
      <c r="G536" s="37"/>
      <c r="H536" s="37"/>
      <c r="I536" s="37"/>
    </row>
    <row r="537" spans="1:9">
      <c r="A537" s="37"/>
      <c r="B537" s="37"/>
      <c r="C537" s="37"/>
      <c r="D537" s="37"/>
      <c r="E537" s="37"/>
      <c r="F537" s="37"/>
      <c r="G537" s="37"/>
      <c r="H537" s="37"/>
      <c r="I537" s="37"/>
    </row>
    <row r="538" spans="1:9">
      <c r="A538" s="37"/>
      <c r="B538" s="37"/>
      <c r="C538" s="37"/>
      <c r="D538" s="37"/>
      <c r="E538" s="37"/>
      <c r="F538" s="37"/>
      <c r="G538" s="37"/>
      <c r="H538" s="37"/>
      <c r="I538" s="37"/>
    </row>
    <row r="539" spans="1:9">
      <c r="A539" s="37"/>
      <c r="B539" s="37"/>
      <c r="C539" s="37"/>
      <c r="D539" s="37"/>
      <c r="E539" s="37"/>
      <c r="F539" s="37"/>
      <c r="G539" s="37"/>
      <c r="H539" s="37"/>
      <c r="I539" s="37"/>
    </row>
    <row r="540" spans="1:9">
      <c r="A540" s="37"/>
      <c r="B540" s="37"/>
      <c r="C540" s="37"/>
      <c r="D540" s="37"/>
      <c r="E540" s="37"/>
      <c r="F540" s="37"/>
      <c r="G540" s="37"/>
      <c r="H540" s="37"/>
      <c r="I540" s="37"/>
    </row>
    <row r="541" spans="1:9">
      <c r="A541" s="37"/>
      <c r="B541" s="37"/>
      <c r="C541" s="37"/>
      <c r="D541" s="37"/>
      <c r="E541" s="37"/>
      <c r="F541" s="37"/>
      <c r="G541" s="37"/>
      <c r="H541" s="37"/>
      <c r="I541" s="37"/>
    </row>
    <row r="542" spans="1:9">
      <c r="A542" s="37"/>
      <c r="B542" s="37"/>
      <c r="C542" s="37"/>
      <c r="D542" s="37"/>
      <c r="E542" s="37"/>
      <c r="F542" s="37"/>
      <c r="G542" s="37"/>
      <c r="H542" s="37"/>
      <c r="I542" s="37"/>
    </row>
    <row r="543" spans="1:9">
      <c r="A543" s="37"/>
      <c r="B543" s="37"/>
      <c r="C543" s="37"/>
      <c r="D543" s="37"/>
      <c r="E543" s="37"/>
      <c r="F543" s="37"/>
      <c r="G543" s="37"/>
      <c r="H543" s="37"/>
      <c r="I543" s="37"/>
    </row>
    <row r="544" spans="1:9">
      <c r="A544" s="37"/>
      <c r="B544" s="37"/>
      <c r="C544" s="37"/>
      <c r="D544" s="37"/>
      <c r="E544" s="37"/>
      <c r="F544" s="37"/>
      <c r="G544" s="37"/>
      <c r="H544" s="37"/>
      <c r="I544" s="37"/>
    </row>
    <row r="545" spans="1:9">
      <c r="A545" s="37"/>
      <c r="B545" s="37"/>
      <c r="C545" s="37"/>
      <c r="D545" s="37"/>
      <c r="E545" s="37"/>
      <c r="F545" s="37"/>
      <c r="G545" s="37"/>
      <c r="H545" s="37"/>
      <c r="I545" s="37"/>
    </row>
    <row r="546" spans="1:9">
      <c r="A546" s="37"/>
      <c r="B546" s="37"/>
      <c r="C546" s="37"/>
      <c r="D546" s="37"/>
      <c r="E546" s="37"/>
      <c r="F546" s="37"/>
      <c r="G546" s="37"/>
      <c r="H546" s="37"/>
      <c r="I546" s="37"/>
    </row>
    <row r="547" spans="1:9">
      <c r="A547" s="37"/>
      <c r="B547" s="37"/>
      <c r="C547" s="37"/>
      <c r="D547" s="37"/>
      <c r="E547" s="37"/>
      <c r="F547" s="37"/>
      <c r="G547" s="37"/>
      <c r="H547" s="37"/>
      <c r="I547" s="37"/>
    </row>
    <row r="548" spans="1:9">
      <c r="A548" s="37"/>
      <c r="B548" s="37"/>
      <c r="C548" s="37"/>
      <c r="D548" s="37"/>
      <c r="E548" s="37"/>
      <c r="F548" s="37"/>
      <c r="G548" s="37"/>
      <c r="H548" s="37"/>
      <c r="I548" s="37"/>
    </row>
    <row r="549" spans="1:9">
      <c r="A549" s="37"/>
      <c r="B549" s="37"/>
      <c r="C549" s="37"/>
      <c r="D549" s="37"/>
      <c r="E549" s="37"/>
      <c r="F549" s="37"/>
      <c r="G549" s="37"/>
      <c r="H549" s="37"/>
      <c r="I549" s="37"/>
    </row>
    <row r="550" spans="1:9">
      <c r="A550" s="37"/>
      <c r="B550" s="37"/>
      <c r="C550" s="37"/>
      <c r="D550" s="37"/>
      <c r="E550" s="37"/>
      <c r="F550" s="37"/>
      <c r="G550" s="37"/>
      <c r="H550" s="37"/>
      <c r="I550" s="37"/>
    </row>
    <row r="551" spans="1:9">
      <c r="A551" s="37"/>
      <c r="B551" s="37"/>
      <c r="C551" s="37"/>
      <c r="D551" s="37"/>
      <c r="E551" s="37"/>
      <c r="F551" s="37"/>
      <c r="G551" s="37"/>
      <c r="H551" s="37"/>
      <c r="I551" s="37"/>
    </row>
    <row r="552" spans="1:9">
      <c r="A552" s="37"/>
      <c r="B552" s="37"/>
      <c r="C552" s="37"/>
      <c r="D552" s="37"/>
      <c r="E552" s="37"/>
      <c r="F552" s="37"/>
      <c r="G552" s="37"/>
      <c r="H552" s="37"/>
      <c r="I552" s="37"/>
    </row>
    <row r="553" spans="1:9">
      <c r="A553" s="37"/>
      <c r="B553" s="37"/>
      <c r="C553" s="37"/>
      <c r="D553" s="37"/>
      <c r="E553" s="37"/>
      <c r="F553" s="37"/>
      <c r="G553" s="37"/>
      <c r="H553" s="37"/>
      <c r="I553" s="37"/>
    </row>
    <row r="554" spans="1:9">
      <c r="A554" s="37"/>
      <c r="B554" s="37"/>
      <c r="C554" s="37"/>
      <c r="D554" s="37"/>
      <c r="E554" s="37"/>
      <c r="F554" s="37"/>
      <c r="G554" s="37"/>
      <c r="H554" s="37"/>
      <c r="I554" s="37"/>
    </row>
    <row r="555" spans="1:9">
      <c r="A555" s="37"/>
      <c r="B555" s="37"/>
      <c r="C555" s="37"/>
      <c r="D555" s="37"/>
      <c r="E555" s="37"/>
      <c r="F555" s="37"/>
      <c r="G555" s="37"/>
      <c r="H555" s="37"/>
      <c r="I555" s="37"/>
    </row>
    <row r="556" spans="1:9">
      <c r="A556" s="37"/>
      <c r="B556" s="37"/>
      <c r="C556" s="37"/>
      <c r="D556" s="37"/>
      <c r="E556" s="37"/>
      <c r="F556" s="37"/>
      <c r="G556" s="37"/>
      <c r="H556" s="37"/>
      <c r="I556" s="37"/>
    </row>
    <row r="557" spans="1:9">
      <c r="A557" s="37"/>
      <c r="B557" s="37"/>
      <c r="C557" s="37"/>
      <c r="D557" s="37"/>
      <c r="E557" s="37"/>
      <c r="F557" s="37"/>
      <c r="G557" s="37"/>
      <c r="H557" s="37"/>
      <c r="I557" s="37"/>
    </row>
    <row r="558" spans="1:9">
      <c r="A558" s="37"/>
      <c r="B558" s="37"/>
      <c r="C558" s="37"/>
      <c r="D558" s="37"/>
      <c r="E558" s="37"/>
      <c r="F558" s="37"/>
      <c r="G558" s="37"/>
      <c r="H558" s="37"/>
      <c r="I558" s="37"/>
    </row>
    <row r="559" spans="1:9">
      <c r="A559" s="37"/>
      <c r="B559" s="37"/>
      <c r="C559" s="37"/>
      <c r="D559" s="37"/>
      <c r="E559" s="37"/>
      <c r="F559" s="37"/>
      <c r="G559" s="37"/>
      <c r="H559" s="37"/>
      <c r="I559" s="37"/>
    </row>
    <row r="560" spans="1:9">
      <c r="A560" s="37"/>
      <c r="B560" s="37"/>
      <c r="C560" s="37"/>
      <c r="D560" s="37"/>
      <c r="E560" s="37"/>
      <c r="F560" s="37"/>
      <c r="G560" s="37"/>
      <c r="H560" s="37"/>
      <c r="I560" s="37"/>
    </row>
    <row r="561" spans="1:9">
      <c r="A561" s="37"/>
      <c r="B561" s="37"/>
      <c r="C561" s="37"/>
      <c r="D561" s="37"/>
      <c r="E561" s="37"/>
      <c r="F561" s="37"/>
      <c r="G561" s="37"/>
      <c r="H561" s="37"/>
      <c r="I561" s="37"/>
    </row>
    <row r="562" spans="1:9">
      <c r="A562" s="37"/>
      <c r="B562" s="37"/>
      <c r="C562" s="37"/>
      <c r="D562" s="37"/>
      <c r="E562" s="37"/>
      <c r="F562" s="37"/>
      <c r="G562" s="37"/>
      <c r="H562" s="37"/>
      <c r="I562" s="37"/>
    </row>
    <row r="563" spans="1:9">
      <c r="A563" s="37"/>
      <c r="B563" s="37"/>
      <c r="C563" s="37"/>
      <c r="D563" s="37"/>
      <c r="E563" s="37"/>
      <c r="F563" s="37"/>
      <c r="G563" s="37"/>
      <c r="H563" s="37"/>
      <c r="I563" s="37"/>
    </row>
    <row r="564" spans="1:9">
      <c r="A564" s="37"/>
      <c r="B564" s="37"/>
      <c r="C564" s="37"/>
      <c r="D564" s="37"/>
      <c r="E564" s="37"/>
      <c r="F564" s="37"/>
      <c r="G564" s="37"/>
      <c r="H564" s="37"/>
      <c r="I564" s="37"/>
    </row>
    <row r="565" spans="1:9">
      <c r="A565" s="37"/>
      <c r="B565" s="37"/>
      <c r="C565" s="37"/>
      <c r="D565" s="37"/>
      <c r="E565" s="37"/>
      <c r="F565" s="37"/>
      <c r="G565" s="37"/>
      <c r="H565" s="37"/>
      <c r="I565" s="37"/>
    </row>
    <row r="566" spans="1:9">
      <c r="A566" s="37"/>
      <c r="B566" s="37"/>
      <c r="C566" s="37"/>
      <c r="D566" s="37"/>
      <c r="E566" s="37"/>
      <c r="F566" s="37"/>
      <c r="G566" s="37"/>
      <c r="H566" s="37"/>
      <c r="I566" s="37"/>
    </row>
    <row r="567" spans="1:9">
      <c r="A567" s="37"/>
      <c r="B567" s="37"/>
      <c r="C567" s="37"/>
      <c r="D567" s="37"/>
      <c r="E567" s="37"/>
      <c r="F567" s="37"/>
      <c r="G567" s="37"/>
      <c r="H567" s="37"/>
      <c r="I567" s="37"/>
    </row>
    <row r="568" spans="1:9">
      <c r="A568" s="37"/>
      <c r="B568" s="37"/>
      <c r="C568" s="37"/>
      <c r="D568" s="37"/>
      <c r="E568" s="37"/>
      <c r="F568" s="37"/>
      <c r="G568" s="37"/>
      <c r="H568" s="37"/>
      <c r="I568" s="37"/>
    </row>
    <row r="569" spans="1:9">
      <c r="A569" s="37"/>
      <c r="B569" s="37"/>
      <c r="C569" s="37"/>
      <c r="D569" s="37"/>
      <c r="E569" s="37"/>
      <c r="F569" s="37"/>
      <c r="G569" s="37"/>
      <c r="H569" s="37"/>
      <c r="I569" s="37"/>
    </row>
    <row r="570" spans="1:9">
      <c r="A570" s="37"/>
      <c r="B570" s="37"/>
      <c r="C570" s="37"/>
      <c r="D570" s="37"/>
      <c r="E570" s="37"/>
      <c r="F570" s="37"/>
      <c r="G570" s="37"/>
      <c r="H570" s="37"/>
      <c r="I570" s="37"/>
    </row>
    <row r="571" spans="1:9">
      <c r="A571" s="37"/>
      <c r="B571" s="37"/>
      <c r="C571" s="37"/>
      <c r="D571" s="37"/>
      <c r="E571" s="37"/>
      <c r="F571" s="37"/>
      <c r="G571" s="37"/>
      <c r="H571" s="37"/>
      <c r="I571" s="37"/>
    </row>
    <row r="572" spans="1:9">
      <c r="A572" s="37"/>
      <c r="B572" s="37"/>
      <c r="C572" s="37"/>
      <c r="D572" s="37"/>
      <c r="E572" s="37"/>
      <c r="F572" s="37"/>
      <c r="G572" s="37"/>
      <c r="H572" s="37"/>
      <c r="I572" s="37"/>
    </row>
    <row r="573" spans="1:9">
      <c r="A573" s="37"/>
      <c r="B573" s="37"/>
      <c r="C573" s="37"/>
      <c r="D573" s="37"/>
      <c r="E573" s="37"/>
      <c r="F573" s="37"/>
      <c r="G573" s="37"/>
      <c r="H573" s="37"/>
      <c r="I573" s="37"/>
    </row>
    <row r="574" spans="1:9">
      <c r="A574" s="37"/>
      <c r="B574" s="37"/>
      <c r="C574" s="37"/>
      <c r="D574" s="37"/>
      <c r="E574" s="37"/>
      <c r="F574" s="37"/>
      <c r="G574" s="37"/>
      <c r="H574" s="37"/>
      <c r="I574" s="37"/>
    </row>
    <row r="575" spans="1:9">
      <c r="A575" s="37"/>
      <c r="B575" s="37"/>
      <c r="C575" s="37"/>
      <c r="D575" s="37"/>
      <c r="E575" s="37"/>
      <c r="F575" s="37"/>
      <c r="G575" s="37"/>
      <c r="H575" s="37"/>
      <c r="I575" s="37"/>
    </row>
    <row r="576" spans="1:9">
      <c r="A576" s="37"/>
      <c r="B576" s="37"/>
      <c r="C576" s="37"/>
      <c r="D576" s="37"/>
      <c r="E576" s="37"/>
      <c r="F576" s="37"/>
      <c r="G576" s="37"/>
      <c r="H576" s="37"/>
      <c r="I576" s="37"/>
    </row>
    <row r="577" spans="1:9">
      <c r="A577" s="37"/>
      <c r="B577" s="37"/>
      <c r="C577" s="37"/>
      <c r="D577" s="37"/>
      <c r="E577" s="37"/>
      <c r="F577" s="37"/>
      <c r="G577" s="37"/>
      <c r="H577" s="37"/>
      <c r="I577" s="37"/>
    </row>
    <row r="578" spans="1:9">
      <c r="A578" s="37"/>
      <c r="B578" s="37"/>
      <c r="C578" s="37"/>
      <c r="D578" s="37"/>
      <c r="E578" s="37"/>
      <c r="F578" s="37"/>
      <c r="G578" s="37"/>
      <c r="H578" s="37"/>
      <c r="I578" s="37"/>
    </row>
    <row r="579" spans="1:9">
      <c r="A579" s="37"/>
      <c r="B579" s="37"/>
      <c r="C579" s="37"/>
      <c r="D579" s="37"/>
      <c r="E579" s="37"/>
      <c r="F579" s="37"/>
      <c r="G579" s="37"/>
      <c r="H579" s="37"/>
      <c r="I579" s="37"/>
    </row>
    <row r="580" spans="1:9">
      <c r="A580" s="37"/>
      <c r="B580" s="37"/>
      <c r="C580" s="37"/>
      <c r="D580" s="37"/>
      <c r="E580" s="37"/>
      <c r="F580" s="37"/>
      <c r="G580" s="37"/>
      <c r="H580" s="37"/>
      <c r="I580" s="37"/>
    </row>
    <row r="581" spans="1:9">
      <c r="A581" s="37"/>
      <c r="B581" s="37"/>
      <c r="C581" s="37"/>
      <c r="D581" s="37"/>
      <c r="E581" s="37"/>
      <c r="F581" s="37"/>
      <c r="G581" s="37"/>
      <c r="H581" s="37"/>
      <c r="I581" s="37"/>
    </row>
    <row r="582" spans="1:9">
      <c r="A582" s="37"/>
      <c r="B582" s="37"/>
      <c r="C582" s="37"/>
      <c r="D582" s="37"/>
      <c r="E582" s="37"/>
      <c r="F582" s="37"/>
      <c r="G582" s="37"/>
      <c r="H582" s="37"/>
      <c r="I582" s="37"/>
    </row>
    <row r="583" spans="1:9">
      <c r="A583" s="37"/>
      <c r="B583" s="37"/>
      <c r="C583" s="37"/>
      <c r="D583" s="37"/>
      <c r="E583" s="37"/>
      <c r="F583" s="37"/>
      <c r="G583" s="37"/>
      <c r="H583" s="37"/>
      <c r="I583" s="37"/>
    </row>
    <row r="584" spans="1:9">
      <c r="A584" s="37"/>
      <c r="B584" s="37"/>
      <c r="C584" s="37"/>
      <c r="D584" s="37"/>
      <c r="E584" s="37"/>
      <c r="F584" s="37"/>
      <c r="G584" s="37"/>
      <c r="H584" s="37"/>
      <c r="I584" s="37"/>
    </row>
    <row r="585" spans="1:9">
      <c r="A585" s="37"/>
      <c r="B585" s="37"/>
      <c r="C585" s="37"/>
      <c r="D585" s="37"/>
      <c r="E585" s="37"/>
      <c r="F585" s="37"/>
      <c r="G585" s="37"/>
      <c r="H585" s="37"/>
      <c r="I585" s="37"/>
    </row>
    <row r="586" spans="1:9">
      <c r="A586" s="37"/>
      <c r="B586" s="37"/>
      <c r="C586" s="37"/>
      <c r="D586" s="37"/>
      <c r="E586" s="37"/>
      <c r="F586" s="37"/>
      <c r="G586" s="37"/>
      <c r="H586" s="37"/>
      <c r="I586" s="37"/>
    </row>
    <row r="587" spans="1:9">
      <c r="A587" s="37"/>
      <c r="B587" s="37"/>
      <c r="C587" s="37"/>
      <c r="D587" s="37"/>
      <c r="E587" s="37"/>
      <c r="F587" s="37"/>
      <c r="G587" s="37"/>
      <c r="H587" s="37"/>
      <c r="I587" s="37"/>
    </row>
    <row r="588" spans="1:9">
      <c r="A588" s="37"/>
      <c r="B588" s="37"/>
      <c r="C588" s="37"/>
      <c r="D588" s="37"/>
      <c r="E588" s="37"/>
      <c r="F588" s="37"/>
      <c r="G588" s="37"/>
      <c r="H588" s="37"/>
      <c r="I588" s="37"/>
    </row>
    <row r="589" spans="1:9">
      <c r="A589" s="37"/>
      <c r="B589" s="37"/>
      <c r="C589" s="37"/>
      <c r="D589" s="37"/>
      <c r="E589" s="37"/>
      <c r="F589" s="37"/>
      <c r="G589" s="37"/>
      <c r="H589" s="37"/>
      <c r="I589" s="37"/>
    </row>
    <row r="590" spans="1:9">
      <c r="A590" s="37"/>
      <c r="B590" s="37"/>
      <c r="C590" s="37"/>
      <c r="D590" s="37"/>
      <c r="E590" s="37"/>
      <c r="F590" s="37"/>
      <c r="G590" s="37"/>
      <c r="H590" s="37"/>
      <c r="I590" s="37"/>
    </row>
    <row r="591" spans="1:9">
      <c r="A591" s="37"/>
      <c r="B591" s="37"/>
      <c r="C591" s="37"/>
      <c r="D591" s="37"/>
      <c r="E591" s="37"/>
      <c r="F591" s="37"/>
      <c r="G591" s="37"/>
      <c r="H591" s="37"/>
      <c r="I591" s="37"/>
    </row>
    <row r="592" spans="1:9">
      <c r="A592" s="37"/>
      <c r="B592" s="37"/>
      <c r="C592" s="37"/>
      <c r="D592" s="37"/>
      <c r="E592" s="37"/>
      <c r="F592" s="37"/>
      <c r="G592" s="37"/>
      <c r="H592" s="37"/>
      <c r="I592" s="37"/>
    </row>
    <row r="593" spans="1:9">
      <c r="A593" s="37"/>
      <c r="B593" s="37"/>
      <c r="C593" s="37"/>
      <c r="D593" s="37"/>
      <c r="E593" s="37"/>
      <c r="F593" s="37"/>
      <c r="G593" s="37"/>
      <c r="H593" s="37"/>
      <c r="I593" s="37"/>
    </row>
    <row r="594" spans="1:9">
      <c r="A594" s="37"/>
      <c r="B594" s="37"/>
      <c r="C594" s="37"/>
      <c r="D594" s="37"/>
      <c r="E594" s="37"/>
      <c r="F594" s="37"/>
      <c r="G594" s="37"/>
      <c r="H594" s="37"/>
      <c r="I594" s="37"/>
    </row>
    <row r="595" spans="1:9">
      <c r="A595" s="37"/>
      <c r="B595" s="37"/>
      <c r="C595" s="37"/>
      <c r="D595" s="37"/>
      <c r="E595" s="37"/>
      <c r="F595" s="37"/>
      <c r="G595" s="37"/>
      <c r="H595" s="37"/>
      <c r="I595" s="37"/>
    </row>
    <row r="596" spans="1:9">
      <c r="A596" s="37"/>
      <c r="B596" s="37"/>
      <c r="C596" s="37"/>
      <c r="D596" s="37"/>
      <c r="E596" s="37"/>
      <c r="F596" s="37"/>
      <c r="G596" s="37"/>
      <c r="H596" s="37"/>
      <c r="I596" s="37"/>
    </row>
    <row r="597" spans="1:9">
      <c r="A597" s="37"/>
      <c r="B597" s="37"/>
      <c r="C597" s="37"/>
      <c r="D597" s="37"/>
      <c r="E597" s="37"/>
      <c r="F597" s="37"/>
      <c r="G597" s="37"/>
      <c r="H597" s="37"/>
      <c r="I597" s="37"/>
    </row>
    <row r="598" spans="1:9">
      <c r="A598" s="37"/>
      <c r="B598" s="37"/>
      <c r="C598" s="37"/>
      <c r="D598" s="37"/>
      <c r="E598" s="37"/>
      <c r="F598" s="37"/>
      <c r="G598" s="37"/>
      <c r="H598" s="37"/>
      <c r="I598" s="37"/>
    </row>
    <row r="599" spans="1:9">
      <c r="A599" s="37"/>
      <c r="B599" s="37"/>
      <c r="C599" s="37"/>
      <c r="D599" s="37"/>
      <c r="E599" s="37"/>
      <c r="F599" s="37"/>
      <c r="G599" s="37"/>
      <c r="H599" s="37"/>
      <c r="I599" s="37"/>
    </row>
    <row r="600" spans="1:9">
      <c r="A600" s="37"/>
      <c r="B600" s="37"/>
      <c r="C600" s="37"/>
      <c r="D600" s="37"/>
      <c r="E600" s="37"/>
      <c r="F600" s="37"/>
      <c r="G600" s="37"/>
      <c r="H600" s="37"/>
      <c r="I600" s="37"/>
    </row>
    <row r="601" spans="1:9">
      <c r="A601" s="37"/>
      <c r="B601" s="37"/>
      <c r="C601" s="37"/>
      <c r="D601" s="37"/>
      <c r="E601" s="37"/>
      <c r="F601" s="37"/>
      <c r="G601" s="37"/>
      <c r="H601" s="37"/>
      <c r="I601" s="37"/>
    </row>
    <row r="602" spans="1:9">
      <c r="A602" s="37"/>
      <c r="B602" s="37"/>
      <c r="C602" s="37"/>
      <c r="D602" s="37"/>
      <c r="E602" s="37"/>
      <c r="F602" s="37"/>
      <c r="G602" s="37"/>
      <c r="H602" s="37"/>
      <c r="I602" s="37"/>
    </row>
    <row r="603" spans="1:9">
      <c r="A603" s="37"/>
      <c r="B603" s="37"/>
      <c r="C603" s="37"/>
      <c r="D603" s="37"/>
      <c r="E603" s="37"/>
      <c r="F603" s="37"/>
      <c r="G603" s="37"/>
      <c r="H603" s="37"/>
      <c r="I603" s="37"/>
    </row>
    <row r="604" spans="1:9">
      <c r="A604" s="37"/>
      <c r="B604" s="37"/>
      <c r="C604" s="37"/>
      <c r="D604" s="37"/>
      <c r="E604" s="37"/>
      <c r="F604" s="37"/>
      <c r="G604" s="37"/>
      <c r="H604" s="37"/>
      <c r="I604" s="37"/>
    </row>
    <row r="605" spans="1:9">
      <c r="A605" s="37"/>
      <c r="B605" s="37"/>
      <c r="C605" s="37"/>
      <c r="D605" s="37"/>
      <c r="E605" s="37"/>
      <c r="F605" s="37"/>
      <c r="G605" s="37"/>
      <c r="H605" s="37"/>
      <c r="I605" s="37"/>
    </row>
    <row r="606" spans="1:9">
      <c r="A606" s="37"/>
      <c r="B606" s="37"/>
      <c r="C606" s="37"/>
      <c r="D606" s="37"/>
      <c r="E606" s="37"/>
      <c r="F606" s="37"/>
      <c r="G606" s="37"/>
      <c r="H606" s="37"/>
      <c r="I606" s="37"/>
    </row>
    <row r="607" spans="1:9">
      <c r="A607" s="37"/>
      <c r="B607" s="37"/>
      <c r="C607" s="37"/>
      <c r="D607" s="37"/>
      <c r="E607" s="37"/>
      <c r="F607" s="37"/>
      <c r="G607" s="37"/>
      <c r="H607" s="37"/>
      <c r="I607" s="37"/>
    </row>
    <row r="608" spans="1:9">
      <c r="A608" s="37"/>
      <c r="B608" s="37"/>
      <c r="C608" s="37"/>
      <c r="D608" s="37"/>
      <c r="E608" s="37"/>
      <c r="F608" s="37"/>
      <c r="G608" s="37"/>
      <c r="H608" s="37"/>
      <c r="I608" s="37"/>
    </row>
    <row r="609" spans="1:9">
      <c r="A609" s="37"/>
      <c r="B609" s="37"/>
      <c r="C609" s="37"/>
      <c r="D609" s="37"/>
      <c r="E609" s="37"/>
      <c r="F609" s="37"/>
      <c r="G609" s="37"/>
      <c r="H609" s="37"/>
      <c r="I609" s="37"/>
    </row>
    <row r="610" spans="1:9">
      <c r="A610" s="37"/>
      <c r="B610" s="37"/>
      <c r="C610" s="37"/>
      <c r="D610" s="37"/>
      <c r="E610" s="37"/>
      <c r="F610" s="37"/>
      <c r="G610" s="37"/>
      <c r="H610" s="37"/>
      <c r="I610" s="37"/>
    </row>
    <row r="611" spans="1:9">
      <c r="A611" s="37"/>
      <c r="B611" s="37"/>
      <c r="C611" s="37"/>
      <c r="D611" s="37"/>
      <c r="E611" s="37"/>
      <c r="F611" s="37"/>
      <c r="G611" s="37"/>
      <c r="H611" s="37"/>
      <c r="I611" s="37"/>
    </row>
    <row r="612" spans="1:9">
      <c r="A612" s="37"/>
      <c r="B612" s="37"/>
      <c r="C612" s="37"/>
      <c r="D612" s="37"/>
      <c r="E612" s="37"/>
      <c r="F612" s="37"/>
      <c r="G612" s="37"/>
      <c r="H612" s="37"/>
      <c r="I612" s="37"/>
    </row>
    <row r="613" spans="1:9">
      <c r="A613" s="37"/>
      <c r="B613" s="37"/>
      <c r="C613" s="37"/>
      <c r="D613" s="37"/>
      <c r="E613" s="37"/>
      <c r="F613" s="37"/>
      <c r="G613" s="37"/>
      <c r="H613" s="37"/>
      <c r="I613" s="37"/>
    </row>
    <row r="614" spans="1:9">
      <c r="A614" s="37"/>
      <c r="B614" s="37"/>
      <c r="C614" s="37"/>
      <c r="D614" s="37"/>
      <c r="E614" s="37"/>
      <c r="F614" s="37"/>
      <c r="G614" s="37"/>
      <c r="H614" s="37"/>
      <c r="I614" s="37"/>
    </row>
    <row r="615" spans="1:9">
      <c r="A615" s="37"/>
      <c r="B615" s="37"/>
      <c r="C615" s="37"/>
      <c r="D615" s="37"/>
      <c r="E615" s="37"/>
      <c r="F615" s="37"/>
      <c r="G615" s="37"/>
      <c r="H615" s="37"/>
      <c r="I615" s="37"/>
    </row>
    <row r="616" spans="1:9">
      <c r="A616" s="37"/>
      <c r="B616" s="37"/>
      <c r="C616" s="37"/>
      <c r="D616" s="37"/>
      <c r="E616" s="37"/>
      <c r="F616" s="37"/>
      <c r="G616" s="37"/>
      <c r="H616" s="37"/>
      <c r="I616" s="37"/>
    </row>
    <row r="617" spans="1:9">
      <c r="A617" s="37"/>
      <c r="B617" s="37"/>
      <c r="C617" s="37"/>
      <c r="D617" s="37"/>
      <c r="E617" s="37"/>
      <c r="F617" s="37"/>
      <c r="G617" s="37"/>
      <c r="H617" s="37"/>
      <c r="I617" s="37"/>
    </row>
    <row r="618" spans="1:9">
      <c r="A618" s="37"/>
      <c r="B618" s="37"/>
      <c r="C618" s="37"/>
      <c r="D618" s="37"/>
      <c r="E618" s="37"/>
      <c r="F618" s="37"/>
      <c r="G618" s="37"/>
      <c r="H618" s="37"/>
      <c r="I618" s="37"/>
    </row>
    <row r="619" spans="1:9">
      <c r="A619" s="37"/>
      <c r="B619" s="37"/>
      <c r="C619" s="37"/>
      <c r="D619" s="37"/>
      <c r="E619" s="37"/>
      <c r="F619" s="37"/>
      <c r="G619" s="37"/>
      <c r="H619" s="37"/>
      <c r="I619" s="37"/>
    </row>
    <row r="620" spans="1:9">
      <c r="A620" s="37"/>
      <c r="B620" s="37"/>
      <c r="C620" s="37"/>
      <c r="D620" s="37"/>
      <c r="E620" s="37"/>
      <c r="F620" s="37"/>
      <c r="G620" s="37"/>
      <c r="H620" s="37"/>
      <c r="I620" s="37"/>
    </row>
    <row r="621" spans="1:9">
      <c r="A621" s="37"/>
      <c r="B621" s="37"/>
      <c r="C621" s="37"/>
      <c r="D621" s="37"/>
      <c r="E621" s="37"/>
      <c r="F621" s="37"/>
      <c r="G621" s="37"/>
      <c r="H621" s="37"/>
      <c r="I621" s="37"/>
    </row>
    <row r="622" spans="1:9">
      <c r="A622" s="37"/>
      <c r="B622" s="37"/>
      <c r="C622" s="37"/>
      <c r="D622" s="37"/>
      <c r="E622" s="37"/>
      <c r="F622" s="37"/>
      <c r="G622" s="37"/>
      <c r="H622" s="37"/>
      <c r="I622" s="37"/>
    </row>
    <row r="623" spans="1:9">
      <c r="A623" s="37"/>
      <c r="B623" s="37"/>
      <c r="C623" s="37"/>
      <c r="D623" s="37"/>
      <c r="E623" s="37"/>
      <c r="F623" s="37"/>
      <c r="G623" s="37"/>
      <c r="H623" s="37"/>
      <c r="I623" s="37"/>
    </row>
    <row r="624" spans="1:9">
      <c r="A624" s="37"/>
      <c r="B624" s="37"/>
      <c r="C624" s="37"/>
      <c r="D624" s="37"/>
      <c r="E624" s="37"/>
      <c r="F624" s="37"/>
      <c r="G624" s="37"/>
      <c r="H624" s="37"/>
      <c r="I624" s="37"/>
    </row>
    <row r="625" spans="1:9">
      <c r="A625" s="37"/>
      <c r="B625" s="37"/>
      <c r="C625" s="37"/>
      <c r="D625" s="37"/>
      <c r="E625" s="37"/>
      <c r="F625" s="37"/>
      <c r="G625" s="37"/>
      <c r="H625" s="37"/>
      <c r="I625" s="37"/>
    </row>
    <row r="626" spans="1:9">
      <c r="A626" s="37"/>
      <c r="B626" s="37"/>
      <c r="C626" s="37"/>
      <c r="D626" s="37"/>
      <c r="E626" s="37"/>
      <c r="F626" s="37"/>
      <c r="G626" s="37"/>
      <c r="H626" s="37"/>
      <c r="I626" s="37"/>
    </row>
    <row r="627" spans="1:9">
      <c r="A627" s="37"/>
      <c r="B627" s="37"/>
      <c r="C627" s="37"/>
      <c r="D627" s="37"/>
      <c r="E627" s="37"/>
      <c r="F627" s="37"/>
      <c r="G627" s="37"/>
      <c r="H627" s="37"/>
      <c r="I627" s="37"/>
    </row>
    <row r="628" spans="1:9">
      <c r="A628" s="37"/>
      <c r="B628" s="37"/>
      <c r="C628" s="37"/>
      <c r="D628" s="37"/>
      <c r="E628" s="37"/>
      <c r="F628" s="37"/>
      <c r="G628" s="37"/>
      <c r="H628" s="37"/>
      <c r="I628" s="37"/>
    </row>
    <row r="629" spans="1:9">
      <c r="A629" s="37"/>
      <c r="B629" s="37"/>
      <c r="C629" s="37"/>
      <c r="D629" s="37"/>
      <c r="E629" s="37"/>
      <c r="F629" s="37"/>
      <c r="G629" s="37"/>
      <c r="H629" s="37"/>
      <c r="I629" s="37"/>
    </row>
    <row r="630" spans="1:9">
      <c r="A630" s="37"/>
      <c r="B630" s="37"/>
      <c r="C630" s="37"/>
      <c r="D630" s="37"/>
      <c r="E630" s="37"/>
      <c r="F630" s="37"/>
      <c r="G630" s="37"/>
      <c r="H630" s="37"/>
      <c r="I630" s="37"/>
    </row>
    <row r="631" spans="1:9">
      <c r="A631" s="37"/>
      <c r="B631" s="37"/>
      <c r="C631" s="37"/>
      <c r="D631" s="37"/>
      <c r="E631" s="37"/>
      <c r="F631" s="37"/>
      <c r="G631" s="37"/>
      <c r="H631" s="37"/>
      <c r="I631" s="37"/>
    </row>
    <row r="632" spans="1:9">
      <c r="A632" s="37"/>
      <c r="B632" s="37"/>
      <c r="C632" s="37"/>
      <c r="D632" s="37"/>
      <c r="E632" s="37"/>
      <c r="F632" s="37"/>
      <c r="G632" s="37"/>
      <c r="H632" s="37"/>
      <c r="I632" s="37"/>
    </row>
    <row r="633" spans="1:9">
      <c r="A633" s="37"/>
      <c r="B633" s="37"/>
      <c r="C633" s="37"/>
      <c r="D633" s="37"/>
      <c r="E633" s="37"/>
      <c r="F633" s="37"/>
      <c r="G633" s="37"/>
      <c r="H633" s="37"/>
      <c r="I633" s="37"/>
    </row>
    <row r="634" spans="1:9">
      <c r="A634" s="37"/>
      <c r="B634" s="37"/>
      <c r="C634" s="37"/>
      <c r="D634" s="37"/>
      <c r="E634" s="37"/>
      <c r="F634" s="37"/>
      <c r="G634" s="37"/>
      <c r="H634" s="37"/>
      <c r="I634" s="37"/>
    </row>
    <row r="635" spans="1:9">
      <c r="A635" s="37"/>
      <c r="B635" s="37"/>
      <c r="C635" s="37"/>
      <c r="D635" s="37"/>
      <c r="E635" s="37"/>
      <c r="F635" s="37"/>
      <c r="G635" s="37"/>
      <c r="H635" s="37"/>
      <c r="I635" s="37"/>
    </row>
    <row r="636" spans="1:9">
      <c r="A636" s="37"/>
      <c r="B636" s="37"/>
      <c r="C636" s="37"/>
      <c r="D636" s="37"/>
      <c r="E636" s="37"/>
      <c r="F636" s="37"/>
      <c r="G636" s="37"/>
      <c r="H636" s="37"/>
      <c r="I636" s="37"/>
    </row>
    <row r="637" spans="1:9">
      <c r="A637" s="37"/>
      <c r="B637" s="37"/>
      <c r="C637" s="37"/>
      <c r="D637" s="37"/>
      <c r="E637" s="37"/>
      <c r="F637" s="37"/>
      <c r="G637" s="37"/>
      <c r="H637" s="37"/>
      <c r="I637" s="37"/>
    </row>
    <row r="638" spans="1:9">
      <c r="A638" s="37"/>
      <c r="B638" s="37"/>
      <c r="C638" s="37"/>
      <c r="D638" s="37"/>
      <c r="E638" s="37"/>
      <c r="F638" s="37"/>
      <c r="G638" s="37"/>
      <c r="H638" s="37"/>
      <c r="I638" s="37"/>
    </row>
    <row r="639" spans="1:9">
      <c r="A639" s="37"/>
      <c r="B639" s="37"/>
      <c r="C639" s="37"/>
      <c r="D639" s="37"/>
      <c r="E639" s="37"/>
      <c r="F639" s="37"/>
      <c r="G639" s="37"/>
      <c r="H639" s="37"/>
      <c r="I639" s="37"/>
    </row>
    <row r="640" spans="1:9">
      <c r="A640" s="37"/>
      <c r="B640" s="37"/>
      <c r="C640" s="37"/>
      <c r="D640" s="37"/>
      <c r="E640" s="37"/>
      <c r="F640" s="37"/>
      <c r="G640" s="37"/>
      <c r="H640" s="37"/>
      <c r="I640" s="37"/>
    </row>
    <row r="641" spans="1:9">
      <c r="A641" s="37"/>
      <c r="B641" s="37"/>
      <c r="C641" s="37"/>
      <c r="D641" s="37"/>
      <c r="E641" s="37"/>
      <c r="F641" s="37"/>
      <c r="G641" s="37"/>
      <c r="H641" s="37"/>
      <c r="I641" s="37"/>
    </row>
    <row r="642" spans="1:9">
      <c r="A642" s="37"/>
      <c r="B642" s="37"/>
      <c r="C642" s="37"/>
      <c r="D642" s="37"/>
      <c r="E642" s="37"/>
      <c r="F642" s="37"/>
      <c r="G642" s="37"/>
      <c r="H642" s="37"/>
      <c r="I642" s="37"/>
    </row>
    <row r="643" spans="1:9">
      <c r="A643" s="37"/>
      <c r="B643" s="37"/>
      <c r="C643" s="37"/>
      <c r="D643" s="37"/>
      <c r="E643" s="37"/>
      <c r="F643" s="37"/>
      <c r="G643" s="37"/>
      <c r="H643" s="37"/>
      <c r="I643" s="37"/>
    </row>
    <row r="644" spans="1:9">
      <c r="A644" s="37"/>
      <c r="B644" s="37"/>
      <c r="C644" s="37"/>
      <c r="D644" s="37"/>
      <c r="E644" s="37"/>
      <c r="F644" s="37"/>
      <c r="G644" s="37"/>
      <c r="H644" s="37"/>
      <c r="I644" s="37"/>
    </row>
    <row r="645" spans="1:9">
      <c r="A645" s="37"/>
      <c r="B645" s="37"/>
      <c r="C645" s="37"/>
      <c r="D645" s="37"/>
      <c r="E645" s="37"/>
      <c r="F645" s="37"/>
      <c r="G645" s="37"/>
      <c r="H645" s="37"/>
      <c r="I645" s="37"/>
    </row>
    <row r="646" spans="1:9">
      <c r="A646" s="37"/>
      <c r="B646" s="37"/>
      <c r="C646" s="37"/>
      <c r="D646" s="37"/>
      <c r="E646" s="37"/>
      <c r="F646" s="37"/>
      <c r="G646" s="37"/>
      <c r="H646" s="37"/>
      <c r="I646" s="37"/>
    </row>
    <row r="647" spans="1:9">
      <c r="A647" s="37"/>
      <c r="B647" s="37"/>
      <c r="C647" s="37"/>
      <c r="D647" s="37"/>
      <c r="E647" s="37"/>
      <c r="F647" s="37"/>
      <c r="G647" s="37"/>
      <c r="H647" s="37"/>
      <c r="I647" s="37"/>
    </row>
    <row r="648" spans="1:9">
      <c r="A648" s="37"/>
      <c r="B648" s="37"/>
      <c r="C648" s="37"/>
      <c r="D648" s="37"/>
      <c r="E648" s="37"/>
      <c r="F648" s="37"/>
      <c r="G648" s="37"/>
      <c r="H648" s="37"/>
      <c r="I648" s="37"/>
    </row>
    <row r="649" spans="1:9">
      <c r="A649" s="37"/>
      <c r="B649" s="37"/>
      <c r="C649" s="37"/>
      <c r="D649" s="37"/>
      <c r="E649" s="37"/>
      <c r="F649" s="37"/>
      <c r="G649" s="37"/>
      <c r="H649" s="37"/>
      <c r="I649" s="37"/>
    </row>
    <row r="650" spans="1:9">
      <c r="A650" s="37"/>
      <c r="B650" s="37"/>
      <c r="C650" s="37"/>
      <c r="D650" s="37"/>
      <c r="E650" s="37"/>
      <c r="F650" s="37"/>
      <c r="G650" s="37"/>
      <c r="H650" s="37"/>
      <c r="I650" s="37"/>
    </row>
    <row r="651" spans="1:9">
      <c r="A651" s="37"/>
      <c r="B651" s="37"/>
      <c r="C651" s="37"/>
      <c r="D651" s="37"/>
      <c r="E651" s="37"/>
      <c r="F651" s="37"/>
      <c r="G651" s="37"/>
      <c r="H651" s="37"/>
      <c r="I651" s="37"/>
    </row>
    <row r="652" spans="1:9">
      <c r="A652" s="37"/>
      <c r="B652" s="37"/>
      <c r="C652" s="37"/>
      <c r="D652" s="37"/>
      <c r="E652" s="37"/>
      <c r="F652" s="37"/>
      <c r="G652" s="37"/>
      <c r="H652" s="37"/>
      <c r="I652" s="37"/>
    </row>
    <row r="653" spans="1:9">
      <c r="A653" s="37"/>
      <c r="B653" s="37"/>
      <c r="C653" s="37"/>
      <c r="D653" s="37"/>
      <c r="E653" s="37"/>
      <c r="F653" s="37"/>
      <c r="G653" s="37"/>
      <c r="H653" s="37"/>
      <c r="I653" s="37"/>
    </row>
    <row r="654" spans="1:9">
      <c r="A654" s="37"/>
      <c r="B654" s="37"/>
      <c r="C654" s="37"/>
      <c r="D654" s="37"/>
      <c r="E654" s="37"/>
      <c r="F654" s="37"/>
      <c r="G654" s="37"/>
      <c r="H654" s="37"/>
      <c r="I654" s="37"/>
    </row>
    <row r="655" spans="1:9">
      <c r="A655" s="37"/>
      <c r="B655" s="37"/>
      <c r="C655" s="37"/>
      <c r="D655" s="37"/>
      <c r="E655" s="37"/>
      <c r="F655" s="37"/>
      <c r="G655" s="37"/>
      <c r="H655" s="37"/>
      <c r="I655" s="37"/>
    </row>
    <row r="656" spans="1:9">
      <c r="A656" s="37"/>
      <c r="B656" s="37"/>
      <c r="C656" s="37"/>
      <c r="D656" s="37"/>
      <c r="E656" s="37"/>
      <c r="F656" s="37"/>
      <c r="G656" s="37"/>
      <c r="H656" s="37"/>
      <c r="I656" s="37"/>
    </row>
    <row r="657" spans="1:9">
      <c r="A657" s="37"/>
      <c r="B657" s="37"/>
      <c r="C657" s="37"/>
      <c r="D657" s="37"/>
      <c r="E657" s="37"/>
      <c r="F657" s="37"/>
      <c r="G657" s="37"/>
      <c r="H657" s="37"/>
      <c r="I657" s="37"/>
    </row>
    <row r="658" spans="1:9">
      <c r="A658" s="37"/>
      <c r="B658" s="37"/>
      <c r="C658" s="37"/>
      <c r="D658" s="37"/>
      <c r="E658" s="37"/>
      <c r="F658" s="37"/>
      <c r="G658" s="37"/>
      <c r="H658" s="37"/>
      <c r="I658" s="37"/>
    </row>
    <row r="659" spans="1:9">
      <c r="A659" s="37"/>
      <c r="B659" s="37"/>
      <c r="C659" s="37"/>
      <c r="D659" s="37"/>
      <c r="E659" s="37"/>
      <c r="F659" s="37"/>
      <c r="G659" s="37"/>
      <c r="H659" s="37"/>
      <c r="I659" s="37"/>
    </row>
    <row r="660" spans="1:9">
      <c r="A660" s="37"/>
      <c r="B660" s="37"/>
      <c r="C660" s="37"/>
      <c r="D660" s="37"/>
      <c r="E660" s="37"/>
      <c r="F660" s="37"/>
      <c r="G660" s="37"/>
      <c r="H660" s="37"/>
      <c r="I660" s="37"/>
    </row>
    <row r="661" spans="1:9">
      <c r="A661" s="37"/>
      <c r="B661" s="37"/>
      <c r="C661" s="37"/>
      <c r="D661" s="37"/>
      <c r="E661" s="37"/>
      <c r="F661" s="37"/>
      <c r="G661" s="37"/>
      <c r="H661" s="37"/>
      <c r="I661" s="37"/>
    </row>
    <row r="662" spans="1:9">
      <c r="A662" s="37"/>
      <c r="B662" s="37"/>
      <c r="C662" s="37"/>
      <c r="D662" s="37"/>
      <c r="E662" s="37"/>
      <c r="F662" s="37"/>
      <c r="G662" s="37"/>
      <c r="H662" s="37"/>
      <c r="I662" s="37"/>
    </row>
    <row r="663" spans="1:9">
      <c r="A663" s="37"/>
      <c r="B663" s="37"/>
      <c r="C663" s="37"/>
      <c r="D663" s="37"/>
      <c r="E663" s="37"/>
      <c r="F663" s="37"/>
      <c r="G663" s="37"/>
      <c r="H663" s="37"/>
      <c r="I663" s="37"/>
    </row>
    <row r="664" spans="1:9">
      <c r="A664" s="37"/>
      <c r="B664" s="37"/>
      <c r="C664" s="37"/>
      <c r="D664" s="37"/>
      <c r="E664" s="37"/>
      <c r="F664" s="37"/>
      <c r="G664" s="37"/>
      <c r="H664" s="37"/>
      <c r="I664" s="37"/>
    </row>
    <row r="665" spans="1:9">
      <c r="A665" s="37"/>
      <c r="B665" s="37"/>
      <c r="C665" s="37"/>
      <c r="D665" s="37"/>
      <c r="E665" s="37"/>
      <c r="F665" s="37"/>
      <c r="G665" s="37"/>
      <c r="H665" s="37"/>
      <c r="I665" s="37"/>
    </row>
    <row r="666" spans="1:9">
      <c r="A666" s="37"/>
      <c r="B666" s="37"/>
      <c r="C666" s="37"/>
      <c r="D666" s="37"/>
      <c r="E666" s="37"/>
      <c r="F666" s="37"/>
      <c r="G666" s="37"/>
      <c r="H666" s="37"/>
      <c r="I666" s="37"/>
    </row>
    <row r="667" spans="1:9">
      <c r="A667" s="37"/>
      <c r="B667" s="37"/>
      <c r="C667" s="37"/>
      <c r="D667" s="37"/>
      <c r="E667" s="37"/>
      <c r="F667" s="37"/>
      <c r="G667" s="37"/>
      <c r="H667" s="37"/>
      <c r="I667" s="37"/>
    </row>
    <row r="668" spans="1:9">
      <c r="A668" s="37"/>
      <c r="B668" s="37"/>
      <c r="C668" s="37"/>
      <c r="D668" s="37"/>
      <c r="E668" s="37"/>
      <c r="F668" s="37"/>
      <c r="G668" s="37"/>
      <c r="H668" s="37"/>
      <c r="I668" s="37"/>
    </row>
    <row r="669" spans="1:9">
      <c r="A669" s="37"/>
      <c r="B669" s="37"/>
      <c r="C669" s="37"/>
      <c r="D669" s="37"/>
      <c r="E669" s="37"/>
      <c r="F669" s="37"/>
      <c r="G669" s="37"/>
      <c r="H669" s="37"/>
      <c r="I669" s="37"/>
    </row>
    <row r="670" spans="1:9">
      <c r="A670" s="37"/>
      <c r="B670" s="37"/>
      <c r="C670" s="37"/>
      <c r="D670" s="37"/>
      <c r="E670" s="37"/>
      <c r="F670" s="37"/>
      <c r="G670" s="37"/>
      <c r="H670" s="37"/>
      <c r="I670" s="37"/>
    </row>
    <row r="671" spans="1:9">
      <c r="A671" s="37"/>
      <c r="B671" s="37"/>
      <c r="C671" s="37"/>
      <c r="D671" s="37"/>
      <c r="E671" s="37"/>
      <c r="F671" s="37"/>
      <c r="G671" s="37"/>
      <c r="H671" s="37"/>
      <c r="I671" s="37"/>
    </row>
    <row r="672" spans="1:9">
      <c r="A672" s="37"/>
      <c r="B672" s="37"/>
      <c r="C672" s="37"/>
      <c r="D672" s="37"/>
      <c r="E672" s="37"/>
      <c r="F672" s="37"/>
      <c r="G672" s="37"/>
      <c r="H672" s="37"/>
      <c r="I672" s="37"/>
    </row>
    <row r="673" spans="1:9">
      <c r="A673" s="37"/>
      <c r="B673" s="37"/>
      <c r="C673" s="37"/>
      <c r="D673" s="37"/>
      <c r="E673" s="37"/>
      <c r="F673" s="37"/>
      <c r="G673" s="37"/>
      <c r="H673" s="37"/>
      <c r="I673" s="37"/>
    </row>
    <row r="674" spans="1:9">
      <c r="A674" s="37"/>
      <c r="B674" s="37"/>
      <c r="C674" s="37"/>
      <c r="D674" s="37"/>
      <c r="E674" s="37"/>
      <c r="F674" s="37"/>
      <c r="G674" s="37"/>
      <c r="H674" s="37"/>
      <c r="I674" s="37"/>
    </row>
    <row r="675" spans="1:9">
      <c r="A675" s="37"/>
      <c r="B675" s="37"/>
      <c r="C675" s="37"/>
      <c r="D675" s="37"/>
      <c r="E675" s="37"/>
      <c r="F675" s="37"/>
      <c r="G675" s="37"/>
      <c r="H675" s="37"/>
      <c r="I675" s="37"/>
    </row>
    <row r="676" spans="1:9">
      <c r="A676" s="37"/>
      <c r="B676" s="37"/>
      <c r="C676" s="37"/>
      <c r="D676" s="37"/>
      <c r="E676" s="37"/>
      <c r="F676" s="37"/>
      <c r="G676" s="37"/>
      <c r="H676" s="37"/>
      <c r="I676" s="37"/>
    </row>
    <row r="677" spans="1:9">
      <c r="A677" s="37"/>
      <c r="B677" s="37"/>
      <c r="C677" s="37"/>
      <c r="D677" s="37"/>
      <c r="E677" s="37"/>
      <c r="F677" s="37"/>
      <c r="G677" s="37"/>
      <c r="H677" s="37"/>
      <c r="I677" s="37"/>
    </row>
    <row r="678" spans="1:9">
      <c r="A678" s="37"/>
      <c r="B678" s="37"/>
      <c r="C678" s="37"/>
      <c r="D678" s="37"/>
      <c r="E678" s="37"/>
      <c r="F678" s="37"/>
      <c r="G678" s="37"/>
      <c r="H678" s="37"/>
      <c r="I678" s="37"/>
    </row>
    <row r="679" spans="1:9">
      <c r="A679" s="37"/>
      <c r="B679" s="37"/>
      <c r="C679" s="37"/>
      <c r="D679" s="37"/>
      <c r="E679" s="37"/>
      <c r="F679" s="37"/>
      <c r="G679" s="37"/>
      <c r="H679" s="37"/>
      <c r="I679" s="37"/>
    </row>
    <row r="680" spans="1:9">
      <c r="A680" s="37"/>
      <c r="B680" s="37"/>
      <c r="C680" s="37"/>
      <c r="D680" s="37"/>
      <c r="E680" s="37"/>
      <c r="F680" s="37"/>
      <c r="G680" s="37"/>
      <c r="H680" s="37"/>
      <c r="I680" s="37"/>
    </row>
    <row r="681" spans="1:9">
      <c r="A681" s="37"/>
      <c r="B681" s="37"/>
      <c r="C681" s="37"/>
      <c r="D681" s="37"/>
      <c r="E681" s="37"/>
      <c r="F681" s="37"/>
      <c r="G681" s="37"/>
      <c r="H681" s="37"/>
      <c r="I681" s="37"/>
    </row>
    <row r="682" spans="1:9">
      <c r="A682" s="37"/>
      <c r="B682" s="37"/>
      <c r="C682" s="37"/>
      <c r="D682" s="37"/>
      <c r="E682" s="37"/>
      <c r="F682" s="37"/>
      <c r="G682" s="37"/>
      <c r="H682" s="37"/>
      <c r="I682" s="37"/>
    </row>
    <row r="683" spans="1:9">
      <c r="A683" s="37"/>
      <c r="B683" s="37"/>
      <c r="C683" s="37"/>
      <c r="D683" s="37"/>
      <c r="E683" s="37"/>
      <c r="F683" s="37"/>
      <c r="G683" s="37"/>
      <c r="H683" s="37"/>
      <c r="I683" s="37"/>
    </row>
    <row r="684" spans="1:9">
      <c r="A684" s="37"/>
      <c r="B684" s="37"/>
      <c r="C684" s="37"/>
      <c r="D684" s="37"/>
      <c r="E684" s="37"/>
      <c r="F684" s="37"/>
      <c r="G684" s="37"/>
      <c r="H684" s="37"/>
      <c r="I684" s="37"/>
    </row>
    <row r="685" spans="1:9">
      <c r="A685" s="37"/>
      <c r="B685" s="37"/>
      <c r="C685" s="37"/>
      <c r="D685" s="37"/>
      <c r="E685" s="37"/>
      <c r="F685" s="37"/>
      <c r="G685" s="37"/>
      <c r="H685" s="37"/>
      <c r="I685" s="37"/>
    </row>
    <row r="686" spans="1:9">
      <c r="A686" s="37"/>
      <c r="B686" s="37"/>
      <c r="C686" s="37"/>
      <c r="D686" s="37"/>
      <c r="E686" s="37"/>
      <c r="F686" s="37"/>
      <c r="G686" s="37"/>
      <c r="H686" s="37"/>
      <c r="I686" s="37"/>
    </row>
    <row r="687" spans="1:9">
      <c r="A687" s="37"/>
      <c r="B687" s="37"/>
      <c r="C687" s="37"/>
      <c r="D687" s="37"/>
      <c r="E687" s="37"/>
      <c r="F687" s="37"/>
      <c r="G687" s="37"/>
      <c r="H687" s="37"/>
      <c r="I687" s="37"/>
    </row>
    <row r="688" spans="1:9">
      <c r="A688" s="37"/>
      <c r="B688" s="37"/>
      <c r="C688" s="37"/>
      <c r="D688" s="37"/>
      <c r="E688" s="37"/>
      <c r="F688" s="37"/>
      <c r="G688" s="37"/>
      <c r="H688" s="37"/>
      <c r="I688" s="37"/>
    </row>
    <row r="689" spans="1:9">
      <c r="A689" s="37"/>
      <c r="B689" s="37"/>
      <c r="C689" s="37"/>
      <c r="D689" s="37"/>
      <c r="E689" s="37"/>
      <c r="F689" s="37"/>
      <c r="G689" s="37"/>
      <c r="H689" s="37"/>
      <c r="I689" s="37"/>
    </row>
    <row r="690" spans="1:9">
      <c r="A690" s="37"/>
      <c r="B690" s="37"/>
      <c r="C690" s="37"/>
      <c r="D690" s="37"/>
      <c r="E690" s="37"/>
      <c r="F690" s="37"/>
      <c r="G690" s="37"/>
      <c r="H690" s="37"/>
      <c r="I690" s="37"/>
    </row>
    <row r="691" spans="1:9">
      <c r="A691" s="37"/>
      <c r="B691" s="37"/>
      <c r="C691" s="37"/>
      <c r="D691" s="37"/>
      <c r="E691" s="37"/>
      <c r="F691" s="37"/>
      <c r="G691" s="37"/>
      <c r="H691" s="37"/>
      <c r="I691" s="37"/>
    </row>
    <row r="692" spans="1:9">
      <c r="A692" s="37"/>
      <c r="B692" s="37"/>
      <c r="C692" s="37"/>
      <c r="D692" s="37"/>
      <c r="E692" s="37"/>
      <c r="F692" s="37"/>
      <c r="G692" s="37"/>
      <c r="H692" s="37"/>
      <c r="I692" s="37"/>
    </row>
    <row r="693" spans="1:9">
      <c r="A693" s="37"/>
      <c r="B693" s="37"/>
      <c r="C693" s="37"/>
      <c r="D693" s="37"/>
      <c r="E693" s="37"/>
      <c r="F693" s="37"/>
      <c r="G693" s="37"/>
      <c r="H693" s="37"/>
      <c r="I693" s="37"/>
    </row>
    <row r="694" spans="1:9">
      <c r="A694" s="37"/>
      <c r="B694" s="37"/>
      <c r="C694" s="37"/>
      <c r="D694" s="37"/>
      <c r="E694" s="37"/>
      <c r="F694" s="37"/>
      <c r="G694" s="37"/>
      <c r="H694" s="37"/>
      <c r="I694" s="37"/>
    </row>
    <row r="695" spans="1:9">
      <c r="A695" s="37"/>
      <c r="B695" s="37"/>
      <c r="C695" s="37"/>
      <c r="D695" s="37"/>
      <c r="E695" s="37"/>
      <c r="F695" s="37"/>
      <c r="G695" s="37"/>
      <c r="H695" s="37"/>
      <c r="I695" s="37"/>
    </row>
    <row r="696" spans="1:9">
      <c r="A696" s="37"/>
      <c r="B696" s="37"/>
      <c r="C696" s="37"/>
      <c r="D696" s="37"/>
      <c r="E696" s="37"/>
      <c r="F696" s="37"/>
      <c r="G696" s="37"/>
      <c r="H696" s="37"/>
      <c r="I696" s="37"/>
    </row>
    <row r="697" spans="1:9">
      <c r="A697" s="37"/>
      <c r="B697" s="37"/>
      <c r="C697" s="37"/>
      <c r="D697" s="37"/>
      <c r="E697" s="37"/>
      <c r="F697" s="37"/>
      <c r="G697" s="37"/>
      <c r="H697" s="37"/>
      <c r="I697" s="37"/>
    </row>
    <row r="698" spans="1:9">
      <c r="A698" s="37"/>
      <c r="B698" s="37"/>
      <c r="C698" s="37"/>
      <c r="D698" s="37"/>
      <c r="E698" s="37"/>
      <c r="F698" s="37"/>
      <c r="G698" s="37"/>
      <c r="H698" s="37"/>
      <c r="I698" s="37"/>
    </row>
    <row r="699" spans="1:9">
      <c r="A699" s="37"/>
      <c r="B699" s="37"/>
      <c r="C699" s="37"/>
      <c r="D699" s="37"/>
      <c r="E699" s="37"/>
      <c r="F699" s="37"/>
      <c r="G699" s="37"/>
      <c r="H699" s="37"/>
      <c r="I699" s="37"/>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K46"/>
  <sheetViews>
    <sheetView showGridLines="0" topLeftCell="A14" zoomScale="115" zoomScaleNormal="115" zoomScalePageLayoutView="115" workbookViewId="0">
      <selection activeCell="L18" sqref="L18"/>
    </sheetView>
  </sheetViews>
  <sheetFormatPr defaultColWidth="8.85546875" defaultRowHeight="15"/>
  <cols>
    <col min="1" max="1" width="3.7109375" style="20" customWidth="1"/>
    <col min="2" max="2" width="15.42578125" style="20" customWidth="1"/>
    <col min="3" max="3" width="11" style="20" customWidth="1"/>
    <col min="4" max="4" width="1.42578125" style="20" customWidth="1"/>
    <col min="5" max="6" width="12.85546875" style="20" customWidth="1"/>
    <col min="7" max="7" width="8.28515625" style="20" bestFit="1" customWidth="1"/>
    <col min="8" max="8" width="16.7109375" style="20" customWidth="1"/>
    <col min="9" max="16384" width="8.85546875" style="20"/>
  </cols>
  <sheetData>
    <row r="2" spans="1:8" ht="36" customHeight="1">
      <c r="A2" s="144">
        <v>1</v>
      </c>
      <c r="B2" s="789" t="s">
        <v>396</v>
      </c>
      <c r="C2" s="789"/>
      <c r="D2" s="789"/>
      <c r="E2" s="789"/>
      <c r="F2" s="789"/>
      <c r="G2" s="528"/>
      <c r="H2" s="528"/>
    </row>
    <row r="4" spans="1:8" ht="15.75" thickBot="1">
      <c r="A4" s="528"/>
      <c r="B4" s="528"/>
      <c r="C4" s="528"/>
      <c r="D4" s="528"/>
      <c r="E4" s="528"/>
      <c r="F4" s="528"/>
      <c r="G4" s="528"/>
      <c r="H4" s="528"/>
    </row>
    <row r="5" spans="1:8" ht="15.75" thickBot="1">
      <c r="A5" s="528"/>
      <c r="B5" s="792" t="s">
        <v>286</v>
      </c>
      <c r="C5" s="793"/>
      <c r="D5" s="527"/>
      <c r="E5" s="53">
        <f>'PART II'!E11</f>
        <v>42735</v>
      </c>
      <c r="F5" s="53">
        <f>'PART II'!H11</f>
        <v>43100</v>
      </c>
      <c r="G5" s="527"/>
      <c r="H5" s="54" t="s">
        <v>397</v>
      </c>
    </row>
    <row r="6" spans="1:8">
      <c r="A6" s="528"/>
      <c r="B6" s="790" t="s">
        <v>289</v>
      </c>
      <c r="C6" s="791"/>
      <c r="D6" s="791"/>
      <c r="E6" s="39">
        <f>'PART II'!E13</f>
        <v>0</v>
      </c>
      <c r="F6" s="39">
        <f>'PART II'!H13</f>
        <v>0</v>
      </c>
      <c r="G6" s="40" t="e">
        <f>SIGN((F6-E6)/E6)</f>
        <v>#DIV/0!</v>
      </c>
      <c r="H6" s="458" t="e">
        <f>(F6-E6)/E6</f>
        <v>#DIV/0!</v>
      </c>
    </row>
    <row r="7" spans="1:8">
      <c r="A7" s="528"/>
      <c r="B7" s="794" t="s">
        <v>211</v>
      </c>
      <c r="C7" s="795"/>
      <c r="D7" s="795"/>
      <c r="E7" s="41">
        <f>'PART II'!E15</f>
        <v>0</v>
      </c>
      <c r="F7" s="41">
        <f>'PART II'!H15</f>
        <v>0</v>
      </c>
      <c r="G7" s="452" t="e">
        <f t="shared" ref="G7:G15" si="0">SIGN((F7-E7)/E7)</f>
        <v>#DIV/0!</v>
      </c>
      <c r="H7" s="459" t="e">
        <f t="shared" ref="H7:H15" si="1">(F7-E7)/E7</f>
        <v>#DIV/0!</v>
      </c>
    </row>
    <row r="8" spans="1:8">
      <c r="A8" s="528"/>
      <c r="B8" s="790" t="s">
        <v>398</v>
      </c>
      <c r="C8" s="791"/>
      <c r="D8" s="791"/>
      <c r="E8" s="42">
        <f>E6-E7</f>
        <v>0</v>
      </c>
      <c r="F8" s="42">
        <f>F6-F7</f>
        <v>0</v>
      </c>
      <c r="G8" s="40" t="e">
        <f t="shared" si="0"/>
        <v>#DIV/0!</v>
      </c>
      <c r="H8" s="458" t="e">
        <f t="shared" si="1"/>
        <v>#DIV/0!</v>
      </c>
    </row>
    <row r="9" spans="1:8">
      <c r="A9" s="528"/>
      <c r="B9" s="794" t="s">
        <v>292</v>
      </c>
      <c r="C9" s="795"/>
      <c r="D9" s="795"/>
      <c r="E9" s="453">
        <f>'PART II'!E17</f>
        <v>0</v>
      </c>
      <c r="F9" s="453">
        <f>'PART II'!H17</f>
        <v>0</v>
      </c>
      <c r="G9" s="452" t="e">
        <f t="shared" si="0"/>
        <v>#DIV/0!</v>
      </c>
      <c r="H9" s="459" t="e">
        <f t="shared" si="1"/>
        <v>#DIV/0!</v>
      </c>
    </row>
    <row r="10" spans="1:8">
      <c r="A10" s="528"/>
      <c r="B10" s="790" t="s">
        <v>262</v>
      </c>
      <c r="C10" s="791"/>
      <c r="D10" s="791"/>
      <c r="E10" s="42">
        <f>E8-E9</f>
        <v>0</v>
      </c>
      <c r="F10" s="42">
        <f>F8-F9</f>
        <v>0</v>
      </c>
      <c r="G10" s="40" t="e">
        <f t="shared" si="0"/>
        <v>#DIV/0!</v>
      </c>
      <c r="H10" s="458" t="e">
        <f t="shared" si="1"/>
        <v>#DIV/0!</v>
      </c>
    </row>
    <row r="11" spans="1:8">
      <c r="A11" s="528"/>
      <c r="B11" s="794" t="s">
        <v>213</v>
      </c>
      <c r="C11" s="795"/>
      <c r="D11" s="795"/>
      <c r="E11" s="41">
        <f>'PART II'!E19</f>
        <v>0</v>
      </c>
      <c r="F11" s="453">
        <f>'PART II'!H19</f>
        <v>0</v>
      </c>
      <c r="G11" s="452" t="e">
        <f t="shared" si="0"/>
        <v>#DIV/0!</v>
      </c>
      <c r="H11" s="459" t="e">
        <f t="shared" si="1"/>
        <v>#DIV/0!</v>
      </c>
    </row>
    <row r="12" spans="1:8">
      <c r="A12" s="528"/>
      <c r="B12" s="790" t="s">
        <v>399</v>
      </c>
      <c r="C12" s="791"/>
      <c r="D12" s="791"/>
      <c r="E12" s="42">
        <f>E10-E11</f>
        <v>0</v>
      </c>
      <c r="F12" s="42">
        <f>F10-F11</f>
        <v>0</v>
      </c>
      <c r="G12" s="40" t="e">
        <f t="shared" si="0"/>
        <v>#DIV/0!</v>
      </c>
      <c r="H12" s="458" t="e">
        <f t="shared" si="1"/>
        <v>#DIV/0!</v>
      </c>
    </row>
    <row r="13" spans="1:8">
      <c r="A13" s="528"/>
      <c r="B13" s="794" t="s">
        <v>217</v>
      </c>
      <c r="C13" s="795"/>
      <c r="D13" s="795"/>
      <c r="E13" s="41">
        <f>'PART II'!E23</f>
        <v>0</v>
      </c>
      <c r="F13" s="41">
        <f>'PART II'!H23</f>
        <v>0</v>
      </c>
      <c r="G13" s="452" t="e">
        <f t="shared" si="0"/>
        <v>#DIV/0!</v>
      </c>
      <c r="H13" s="459" t="e">
        <f t="shared" si="1"/>
        <v>#DIV/0!</v>
      </c>
    </row>
    <row r="14" spans="1:8">
      <c r="A14" s="528"/>
      <c r="B14" s="790" t="s">
        <v>296</v>
      </c>
      <c r="C14" s="791"/>
      <c r="D14" s="791"/>
      <c r="E14" s="42">
        <f>'PART II'!E21</f>
        <v>0</v>
      </c>
      <c r="F14" s="42">
        <f>'PART II'!H21</f>
        <v>0</v>
      </c>
      <c r="G14" s="40" t="e">
        <f t="shared" si="0"/>
        <v>#DIV/0!</v>
      </c>
      <c r="H14" s="458" t="e">
        <f t="shared" si="1"/>
        <v>#DIV/0!</v>
      </c>
    </row>
    <row r="15" spans="1:8" ht="15.75" thickBot="1">
      <c r="A15" s="528"/>
      <c r="B15" s="796" t="s">
        <v>247</v>
      </c>
      <c r="C15" s="797"/>
      <c r="D15" s="797"/>
      <c r="E15" s="43">
        <f>E12-E13+E14</f>
        <v>0</v>
      </c>
      <c r="F15" s="454">
        <f>F12-F13+F14</f>
        <v>0</v>
      </c>
      <c r="G15" s="455" t="e">
        <f t="shared" si="0"/>
        <v>#DIV/0!</v>
      </c>
      <c r="H15" s="460" t="e">
        <f t="shared" si="1"/>
        <v>#DIV/0!</v>
      </c>
    </row>
    <row r="17" spans="2:11" ht="15.75" thickBot="1">
      <c r="B17" s="528"/>
      <c r="C17" s="528"/>
      <c r="D17" s="528"/>
      <c r="E17" s="528"/>
      <c r="F17" s="528"/>
      <c r="G17" s="528"/>
      <c r="H17" s="528"/>
      <c r="I17" s="528"/>
      <c r="J17" s="528"/>
      <c r="K17" s="528"/>
    </row>
    <row r="18" spans="2:11" ht="15.75" thickBot="1">
      <c r="B18" s="798" t="s">
        <v>400</v>
      </c>
      <c r="C18" s="799"/>
      <c r="D18" s="799"/>
      <c r="E18" s="44">
        <f>E5</f>
        <v>42735</v>
      </c>
      <c r="F18" s="44">
        <f>F5</f>
        <v>43100</v>
      </c>
      <c r="G18" s="45"/>
      <c r="H18" s="46" t="s">
        <v>397</v>
      </c>
      <c r="I18" s="528"/>
      <c r="J18" s="528"/>
      <c r="K18" s="528"/>
    </row>
    <row r="19" spans="2:11">
      <c r="B19" s="800" t="s">
        <v>304</v>
      </c>
      <c r="C19" s="801"/>
      <c r="D19" s="801"/>
      <c r="E19" s="40"/>
      <c r="F19" s="40"/>
      <c r="G19" s="40"/>
      <c r="H19" s="47"/>
      <c r="I19" s="528"/>
      <c r="J19" s="528"/>
      <c r="K19" s="528"/>
    </row>
    <row r="20" spans="2:11">
      <c r="B20" s="785" t="s">
        <v>305</v>
      </c>
      <c r="C20" s="786"/>
      <c r="D20" s="786"/>
      <c r="E20" s="48">
        <f>'PART II'!E30</f>
        <v>0</v>
      </c>
      <c r="F20" s="48">
        <f>'PART II'!H30</f>
        <v>0</v>
      </c>
      <c r="G20" s="49" t="e">
        <f>SIGN((F20-E20)/E20)</f>
        <v>#DIV/0!</v>
      </c>
      <c r="H20" s="461" t="e">
        <f>(F20-E20)/E20</f>
        <v>#DIV/0!</v>
      </c>
      <c r="I20" s="528"/>
      <c r="J20" s="528"/>
      <c r="K20" s="528"/>
    </row>
    <row r="21" spans="2:11">
      <c r="B21" s="783" t="s">
        <v>222</v>
      </c>
      <c r="C21" s="784"/>
      <c r="D21" s="784"/>
      <c r="E21" s="50">
        <f>'PART II'!E32</f>
        <v>0</v>
      </c>
      <c r="F21" s="50">
        <f>'PART II'!H32</f>
        <v>0</v>
      </c>
      <c r="G21" s="456" t="e">
        <f t="shared" ref="G21:G46" si="2">SIGN((F21-E21)/E21)</f>
        <v>#DIV/0!</v>
      </c>
      <c r="H21" s="462" t="e">
        <f t="shared" ref="H21:H46" si="3">(F21-E21)/E21</f>
        <v>#DIV/0!</v>
      </c>
      <c r="I21" s="528"/>
      <c r="J21" s="528"/>
      <c r="K21" s="528"/>
    </row>
    <row r="22" spans="2:11">
      <c r="B22" s="785" t="s">
        <v>223</v>
      </c>
      <c r="C22" s="786"/>
      <c r="D22" s="786"/>
      <c r="E22" s="51">
        <f>'PART II'!E34</f>
        <v>0</v>
      </c>
      <c r="F22" s="51">
        <f>'PART II'!H34</f>
        <v>0</v>
      </c>
      <c r="G22" s="49" t="e">
        <f t="shared" si="2"/>
        <v>#DIV/0!</v>
      </c>
      <c r="H22" s="461" t="e">
        <f t="shared" si="3"/>
        <v>#DIV/0!</v>
      </c>
      <c r="I22" s="528"/>
      <c r="J22" s="528"/>
      <c r="K22" s="528"/>
    </row>
    <row r="23" spans="2:11">
      <c r="B23" s="783" t="s">
        <v>224</v>
      </c>
      <c r="C23" s="784"/>
      <c r="D23" s="784"/>
      <c r="E23" s="50">
        <f>'PART II'!E36</f>
        <v>0</v>
      </c>
      <c r="F23" s="50">
        <f>'PART II'!H36</f>
        <v>0</v>
      </c>
      <c r="G23" s="456" t="e">
        <f t="shared" si="2"/>
        <v>#DIV/0!</v>
      </c>
      <c r="H23" s="462" t="e">
        <f t="shared" si="3"/>
        <v>#DIV/0!</v>
      </c>
      <c r="I23" s="528"/>
      <c r="J23" s="528"/>
      <c r="K23" s="528"/>
    </row>
    <row r="24" spans="2:11">
      <c r="B24" s="785" t="s">
        <v>401</v>
      </c>
      <c r="C24" s="786"/>
      <c r="D24" s="786"/>
      <c r="E24" s="51">
        <f>SUM(E20:E23)</f>
        <v>0</v>
      </c>
      <c r="F24" s="51">
        <f>SUM(F20:F23)</f>
        <v>0</v>
      </c>
      <c r="G24" s="49" t="e">
        <f t="shared" si="2"/>
        <v>#DIV/0!</v>
      </c>
      <c r="H24" s="461" t="e">
        <f t="shared" si="3"/>
        <v>#DIV/0!</v>
      </c>
      <c r="I24" s="528"/>
      <c r="J24" s="528"/>
      <c r="K24" s="62"/>
    </row>
    <row r="25" spans="2:11">
      <c r="B25" s="783" t="s">
        <v>308</v>
      </c>
      <c r="C25" s="784"/>
      <c r="D25" s="784"/>
      <c r="E25" s="50">
        <f>'PART II'!E40</f>
        <v>0</v>
      </c>
      <c r="F25" s="50">
        <f>'PART II'!H40</f>
        <v>0</v>
      </c>
      <c r="G25" s="456" t="e">
        <f t="shared" si="2"/>
        <v>#DIV/0!</v>
      </c>
      <c r="H25" s="462" t="e">
        <f t="shared" si="3"/>
        <v>#DIV/0!</v>
      </c>
      <c r="I25" s="528"/>
      <c r="J25" s="62"/>
      <c r="K25" s="528"/>
    </row>
    <row r="26" spans="2:11">
      <c r="B26" s="785" t="s">
        <v>227</v>
      </c>
      <c r="C26" s="786"/>
      <c r="D26" s="786"/>
      <c r="E26" s="51">
        <f>'PART II'!E42</f>
        <v>0</v>
      </c>
      <c r="F26" s="51">
        <f>'PART II'!H42</f>
        <v>0</v>
      </c>
      <c r="G26" s="49" t="e">
        <f t="shared" si="2"/>
        <v>#DIV/0!</v>
      </c>
      <c r="H26" s="461" t="e">
        <f t="shared" si="3"/>
        <v>#DIV/0!</v>
      </c>
      <c r="I26" s="528"/>
      <c r="J26" s="528"/>
      <c r="K26" s="528"/>
    </row>
    <row r="27" spans="2:11">
      <c r="B27" s="783" t="s">
        <v>228</v>
      </c>
      <c r="C27" s="784"/>
      <c r="D27" s="784"/>
      <c r="E27" s="50">
        <f>'PART II'!E44</f>
        <v>0</v>
      </c>
      <c r="F27" s="50">
        <f>'PART II'!H44</f>
        <v>0</v>
      </c>
      <c r="G27" s="456" t="e">
        <f t="shared" si="2"/>
        <v>#DIV/0!</v>
      </c>
      <c r="H27" s="462" t="e">
        <f t="shared" si="3"/>
        <v>#DIV/0!</v>
      </c>
      <c r="I27" s="528"/>
      <c r="J27" s="528"/>
      <c r="K27" s="528"/>
    </row>
    <row r="28" spans="2:11">
      <c r="B28" s="785" t="s">
        <v>309</v>
      </c>
      <c r="C28" s="786"/>
      <c r="D28" s="786"/>
      <c r="E28" s="51">
        <f>'PART II'!E46</f>
        <v>0</v>
      </c>
      <c r="F28" s="51">
        <f>'PART II'!H46</f>
        <v>0</v>
      </c>
      <c r="G28" s="49" t="e">
        <f t="shared" si="2"/>
        <v>#DIV/0!</v>
      </c>
      <c r="H28" s="461" t="e">
        <f t="shared" si="3"/>
        <v>#DIV/0!</v>
      </c>
      <c r="I28" s="528"/>
      <c r="J28" s="528"/>
      <c r="K28" s="528"/>
    </row>
    <row r="29" spans="2:11" ht="15.75" customHeight="1">
      <c r="B29" s="783" t="s">
        <v>402</v>
      </c>
      <c r="C29" s="784"/>
      <c r="D29" s="784"/>
      <c r="E29" s="50">
        <f>SUM(E24:E28)</f>
        <v>0</v>
      </c>
      <c r="F29" s="50">
        <f>SUM(F24:F28)</f>
        <v>0</v>
      </c>
      <c r="G29" s="456" t="e">
        <f t="shared" si="2"/>
        <v>#DIV/0!</v>
      </c>
      <c r="H29" s="462" t="e">
        <f t="shared" si="3"/>
        <v>#DIV/0!</v>
      </c>
      <c r="I29" s="528"/>
      <c r="J29" s="528"/>
      <c r="K29" s="528"/>
    </row>
    <row r="30" spans="2:11">
      <c r="B30" s="785"/>
      <c r="C30" s="786"/>
      <c r="D30" s="786"/>
      <c r="E30" s="51"/>
      <c r="F30" s="51"/>
      <c r="G30" s="49"/>
      <c r="H30" s="461"/>
      <c r="I30" s="528"/>
      <c r="J30" s="528"/>
      <c r="K30" s="528"/>
    </row>
    <row r="31" spans="2:11">
      <c r="B31" s="787" t="s">
        <v>310</v>
      </c>
      <c r="C31" s="788"/>
      <c r="D31" s="788"/>
      <c r="E31" s="50"/>
      <c r="F31" s="50"/>
      <c r="G31" s="456"/>
      <c r="H31" s="462"/>
      <c r="I31" s="528"/>
      <c r="J31" s="528"/>
      <c r="K31" s="528"/>
    </row>
    <row r="32" spans="2:11">
      <c r="B32" s="785" t="s">
        <v>231</v>
      </c>
      <c r="C32" s="786"/>
      <c r="D32" s="786"/>
      <c r="E32" s="51">
        <f>'PART II'!E50</f>
        <v>0</v>
      </c>
      <c r="F32" s="51">
        <f>'PART II'!H50</f>
        <v>0</v>
      </c>
      <c r="G32" s="49" t="e">
        <f t="shared" si="2"/>
        <v>#DIV/0!</v>
      </c>
      <c r="H32" s="461" t="e">
        <f t="shared" si="3"/>
        <v>#DIV/0!</v>
      </c>
      <c r="I32" s="528"/>
      <c r="J32" s="528"/>
      <c r="K32" s="528"/>
    </row>
    <row r="33" spans="2:11">
      <c r="B33" s="783" t="s">
        <v>232</v>
      </c>
      <c r="C33" s="784"/>
      <c r="D33" s="784"/>
      <c r="E33" s="50">
        <f>'PART II'!E52</f>
        <v>0</v>
      </c>
      <c r="F33" s="50">
        <f>'PART II'!H52</f>
        <v>0</v>
      </c>
      <c r="G33" s="456" t="e">
        <f t="shared" si="2"/>
        <v>#DIV/0!</v>
      </c>
      <c r="H33" s="462" t="e">
        <f t="shared" si="3"/>
        <v>#DIV/0!</v>
      </c>
      <c r="I33" s="528"/>
      <c r="J33" s="528"/>
      <c r="K33" s="528"/>
    </row>
    <row r="34" spans="2:11">
      <c r="B34" s="785" t="s">
        <v>403</v>
      </c>
      <c r="C34" s="786"/>
      <c r="D34" s="786"/>
      <c r="E34" s="51">
        <f>SUM(E32:E33)</f>
        <v>0</v>
      </c>
      <c r="F34" s="51">
        <f>SUM(F32:F33)</f>
        <v>0</v>
      </c>
      <c r="G34" s="49" t="e">
        <f t="shared" si="2"/>
        <v>#DIV/0!</v>
      </c>
      <c r="H34" s="461" t="e">
        <f t="shared" si="3"/>
        <v>#DIV/0!</v>
      </c>
      <c r="I34" s="528"/>
      <c r="J34" s="528"/>
      <c r="K34" s="528"/>
    </row>
    <row r="35" spans="2:11">
      <c r="B35" s="783" t="s">
        <v>312</v>
      </c>
      <c r="C35" s="784"/>
      <c r="D35" s="784"/>
      <c r="E35" s="50">
        <f>'PART II'!E56</f>
        <v>0</v>
      </c>
      <c r="F35" s="50">
        <f>'PART II'!H56</f>
        <v>0</v>
      </c>
      <c r="G35" s="456" t="e">
        <f t="shared" si="2"/>
        <v>#DIV/0!</v>
      </c>
      <c r="H35" s="462" t="e">
        <f t="shared" si="3"/>
        <v>#DIV/0!</v>
      </c>
      <c r="I35" s="528"/>
      <c r="J35" s="528"/>
      <c r="K35" s="528"/>
    </row>
    <row r="36" spans="2:11">
      <c r="B36" s="785" t="s">
        <v>313</v>
      </c>
      <c r="C36" s="786"/>
      <c r="D36" s="786"/>
      <c r="E36" s="51">
        <f>'PART II'!E58</f>
        <v>0</v>
      </c>
      <c r="F36" s="51">
        <f>'PART II'!H58</f>
        <v>0</v>
      </c>
      <c r="G36" s="49" t="e">
        <f t="shared" si="2"/>
        <v>#DIV/0!</v>
      </c>
      <c r="H36" s="461" t="e">
        <f t="shared" si="3"/>
        <v>#DIV/0!</v>
      </c>
      <c r="I36" s="528"/>
      <c r="J36" s="528"/>
      <c r="K36" s="528"/>
    </row>
    <row r="37" spans="2:11">
      <c r="B37" s="783" t="s">
        <v>404</v>
      </c>
      <c r="C37" s="784"/>
      <c r="D37" s="784"/>
      <c r="E37" s="50">
        <f>SUM(E34:E36)</f>
        <v>0</v>
      </c>
      <c r="F37" s="50">
        <f>SUM(F34:F36)</f>
        <v>0</v>
      </c>
      <c r="G37" s="456" t="e">
        <f t="shared" si="2"/>
        <v>#DIV/0!</v>
      </c>
      <c r="H37" s="462" t="e">
        <f t="shared" si="3"/>
        <v>#DIV/0!</v>
      </c>
      <c r="I37" s="528"/>
      <c r="J37" s="528"/>
      <c r="K37" s="528"/>
    </row>
    <row r="38" spans="2:11">
      <c r="B38" s="785"/>
      <c r="C38" s="786"/>
      <c r="D38" s="786"/>
      <c r="E38" s="51"/>
      <c r="F38" s="51"/>
      <c r="G38" s="49"/>
      <c r="H38" s="461"/>
      <c r="I38" s="528"/>
      <c r="J38" s="528"/>
      <c r="K38" s="528"/>
    </row>
    <row r="39" spans="2:11">
      <c r="B39" s="787" t="s">
        <v>314</v>
      </c>
      <c r="C39" s="788"/>
      <c r="D39" s="788"/>
      <c r="E39" s="50"/>
      <c r="F39" s="50"/>
      <c r="G39" s="456"/>
      <c r="H39" s="462"/>
      <c r="I39" s="528"/>
      <c r="J39" s="528"/>
      <c r="K39" s="62"/>
    </row>
    <row r="40" spans="2:11">
      <c r="B40" s="785" t="s">
        <v>237</v>
      </c>
      <c r="C40" s="786"/>
      <c r="D40" s="786"/>
      <c r="E40" s="51">
        <f>'PART II'!E62</f>
        <v>0</v>
      </c>
      <c r="F40" s="51">
        <f>'PART II'!H62</f>
        <v>0</v>
      </c>
      <c r="G40" s="49" t="e">
        <f t="shared" si="2"/>
        <v>#DIV/0!</v>
      </c>
      <c r="H40" s="461" t="e">
        <f t="shared" si="3"/>
        <v>#DIV/0!</v>
      </c>
      <c r="I40" s="528"/>
      <c r="J40" s="528"/>
      <c r="K40" s="528"/>
    </row>
    <row r="41" spans="2:11">
      <c r="B41" s="783" t="s">
        <v>238</v>
      </c>
      <c r="C41" s="784"/>
      <c r="D41" s="784"/>
      <c r="E41" s="50">
        <f>'PART II'!E64</f>
        <v>0</v>
      </c>
      <c r="F41" s="50">
        <f>'PART II'!H64</f>
        <v>0</v>
      </c>
      <c r="G41" s="456" t="e">
        <f t="shared" si="2"/>
        <v>#DIV/0!</v>
      </c>
      <c r="H41" s="462" t="e">
        <f t="shared" si="3"/>
        <v>#DIV/0!</v>
      </c>
      <c r="I41" s="528"/>
      <c r="J41" s="528"/>
      <c r="K41" s="528"/>
    </row>
    <row r="42" spans="2:11">
      <c r="B42" s="785" t="s">
        <v>239</v>
      </c>
      <c r="C42" s="786"/>
      <c r="D42" s="786"/>
      <c r="E42" s="51">
        <f>'PART II'!E66</f>
        <v>0</v>
      </c>
      <c r="F42" s="51">
        <f>'PART II'!H66</f>
        <v>0</v>
      </c>
      <c r="G42" s="49" t="e">
        <f t="shared" si="2"/>
        <v>#DIV/0!</v>
      </c>
      <c r="H42" s="461" t="e">
        <f t="shared" si="3"/>
        <v>#DIV/0!</v>
      </c>
      <c r="I42" s="528"/>
      <c r="J42" s="528"/>
      <c r="K42" s="528"/>
    </row>
    <row r="43" spans="2:11">
      <c r="B43" s="783" t="s">
        <v>241</v>
      </c>
      <c r="C43" s="784"/>
      <c r="D43" s="784"/>
      <c r="E43" s="50">
        <f>'PART II'!E68</f>
        <v>0</v>
      </c>
      <c r="F43" s="50">
        <f>'PART II'!H68</f>
        <v>0</v>
      </c>
      <c r="G43" s="456" t="e">
        <f t="shared" si="2"/>
        <v>#DIV/0!</v>
      </c>
      <c r="H43" s="462" t="e">
        <f t="shared" si="3"/>
        <v>#DIV/0!</v>
      </c>
      <c r="I43" s="528"/>
      <c r="J43" s="528"/>
      <c r="K43" s="528"/>
    </row>
    <row r="44" spans="2:11">
      <c r="B44" s="785" t="s">
        <v>405</v>
      </c>
      <c r="C44" s="786"/>
      <c r="D44" s="786"/>
      <c r="E44" s="51">
        <f>SUM(E40:E43)</f>
        <v>0</v>
      </c>
      <c r="F44" s="51">
        <f>SUM(F40:F43)</f>
        <v>0</v>
      </c>
      <c r="G44" s="49" t="e">
        <f t="shared" si="2"/>
        <v>#DIV/0!</v>
      </c>
      <c r="H44" s="461" t="e">
        <f t="shared" si="3"/>
        <v>#DIV/0!</v>
      </c>
      <c r="I44" s="528"/>
      <c r="J44" s="528"/>
      <c r="K44" s="528"/>
    </row>
    <row r="45" spans="2:11">
      <c r="B45" s="783"/>
      <c r="C45" s="784"/>
      <c r="D45" s="784"/>
      <c r="E45" s="50"/>
      <c r="F45" s="50"/>
      <c r="G45" s="456"/>
      <c r="H45" s="462"/>
      <c r="I45" s="528"/>
      <c r="J45" s="528"/>
      <c r="K45" s="528"/>
    </row>
    <row r="46" spans="2:11" ht="15.75" thickBot="1">
      <c r="B46" s="781" t="s">
        <v>406</v>
      </c>
      <c r="C46" s="782"/>
      <c r="D46" s="782"/>
      <c r="E46" s="52">
        <f>E37+E44</f>
        <v>0</v>
      </c>
      <c r="F46" s="52">
        <f>F37+F44</f>
        <v>0</v>
      </c>
      <c r="G46" s="457" t="e">
        <f t="shared" si="2"/>
        <v>#DIV/0!</v>
      </c>
      <c r="H46" s="463" t="e">
        <f t="shared" si="3"/>
        <v>#DIV/0!</v>
      </c>
      <c r="I46" s="528"/>
      <c r="J46" s="528"/>
      <c r="K46" s="528"/>
    </row>
  </sheetData>
  <sheetProtection sheet="1" objects="1" scenarios="1" formatColumns="0" formatRows="0" deleteColumns="0" deleteRows="0"/>
  <mergeCells count="41">
    <mergeCell ref="B14:D14"/>
    <mergeCell ref="B15:D15"/>
    <mergeCell ref="B18:D18"/>
    <mergeCell ref="B19:D19"/>
    <mergeCell ref="B20:D20"/>
    <mergeCell ref="B5:C5"/>
    <mergeCell ref="B11:D11"/>
    <mergeCell ref="B12:D12"/>
    <mergeCell ref="B13:D13"/>
    <mergeCell ref="B6:D6"/>
    <mergeCell ref="B7:D7"/>
    <mergeCell ref="B8:D8"/>
    <mergeCell ref="B9:D9"/>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46:D46"/>
    <mergeCell ref="B35:D35"/>
    <mergeCell ref="B36:D36"/>
    <mergeCell ref="B37:D37"/>
    <mergeCell ref="B38:D38"/>
    <mergeCell ref="B39:D39"/>
    <mergeCell ref="B40:D40"/>
    <mergeCell ref="B41:D41"/>
    <mergeCell ref="B42:D42"/>
    <mergeCell ref="B43:D43"/>
    <mergeCell ref="B44:D44"/>
    <mergeCell ref="B45:D45"/>
  </mergeCells>
  <conditionalFormatting sqref="G6:G15">
    <cfRule type="iconSet" priority="2">
      <iconSet iconSet="3Arrows" showValue="0">
        <cfvo type="percent" val="0"/>
        <cfvo type="percent" val="33"/>
        <cfvo type="percent" val="67"/>
      </iconSet>
    </cfRule>
  </conditionalFormatting>
  <conditionalFormatting sqref="G20:G46">
    <cfRule type="iconSet" priority="1">
      <iconSet iconSet="3Arrows" showValue="0">
        <cfvo type="percent" val="0"/>
        <cfvo type="percent" val="33"/>
        <cfvo type="percent" val="67"/>
      </iconSet>
    </cfRule>
  </conditionalFormatting>
  <pageMargins left="0.7" right="0.7" top="0.75" bottom="0.75" header="0.3" footer="0.3"/>
  <pageSetup orientation="portrait"/>
  <ignoredErrors>
    <ignoredError sqref="E9: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workbookViewId="0">
      <selection activeCell="M25" sqref="M25"/>
    </sheetView>
  </sheetViews>
  <sheetFormatPr defaultColWidth="8.85546875" defaultRowHeight="15"/>
  <cols>
    <col min="1" max="1" width="8.85546875" style="20"/>
    <col min="2" max="2" width="37.28515625" style="20" bestFit="1" customWidth="1"/>
    <col min="3" max="4" width="10.28515625" style="20" customWidth="1"/>
    <col min="5" max="16384" width="8.85546875" style="20"/>
  </cols>
  <sheetData>
    <row r="2" spans="1:6">
      <c r="A2" s="144">
        <v>1</v>
      </c>
      <c r="B2" s="814" t="s">
        <v>407</v>
      </c>
      <c r="C2" s="814"/>
      <c r="D2" s="814"/>
      <c r="E2" s="814"/>
      <c r="F2" s="814"/>
    </row>
    <row r="4" spans="1:6" ht="15.75" thickBot="1">
      <c r="A4" s="528"/>
      <c r="B4" s="528"/>
      <c r="C4" s="528"/>
      <c r="D4" s="528"/>
      <c r="E4" s="528"/>
      <c r="F4" s="528"/>
    </row>
    <row r="5" spans="1:6" ht="16.5" thickBot="1">
      <c r="A5" s="528"/>
      <c r="B5" s="56" t="str">
        <f>'PART II'!B75</f>
        <v>Your Firm's Name</v>
      </c>
      <c r="C5" s="815"/>
      <c r="D5" s="816"/>
      <c r="E5" s="528"/>
      <c r="F5" s="528"/>
    </row>
    <row r="6" spans="1:6">
      <c r="A6" s="528"/>
      <c r="B6" s="57" t="s">
        <v>408</v>
      </c>
      <c r="C6" s="808">
        <f>'PART II'!E77-'PART II'!E87</f>
        <v>0</v>
      </c>
      <c r="D6" s="809"/>
      <c r="E6" s="528"/>
      <c r="F6" s="528"/>
    </row>
    <row r="7" spans="1:6">
      <c r="A7" s="528"/>
      <c r="B7" s="58" t="s">
        <v>409</v>
      </c>
      <c r="C7" s="810">
        <f>'PART II'!E79*5</f>
        <v>0</v>
      </c>
      <c r="D7" s="811"/>
      <c r="E7" s="528"/>
      <c r="F7" s="528"/>
    </row>
    <row r="8" spans="1:6">
      <c r="A8" s="528"/>
      <c r="B8" s="57" t="s">
        <v>410</v>
      </c>
      <c r="C8" s="808" t="e">
        <f>('PART II'!E85/'PART II'!E81)*'PART II'!E79</f>
        <v>#DIV/0!</v>
      </c>
      <c r="D8" s="809"/>
      <c r="E8" s="528"/>
      <c r="F8" s="528"/>
    </row>
    <row r="9" spans="1:6">
      <c r="A9" s="528"/>
      <c r="B9" s="58" t="s">
        <v>411</v>
      </c>
      <c r="C9" s="812">
        <f>'PART II'!E83*'PART II'!E85</f>
        <v>0</v>
      </c>
      <c r="D9" s="813"/>
      <c r="E9" s="528"/>
      <c r="F9" s="528"/>
    </row>
    <row r="10" spans="1:6" ht="16.5" thickBot="1">
      <c r="A10" s="528"/>
      <c r="B10" s="59" t="s">
        <v>412</v>
      </c>
      <c r="C10" s="802" t="e">
        <f>(C6+C7+C8+C9)/4</f>
        <v>#DIV/0!</v>
      </c>
      <c r="D10" s="803"/>
      <c r="E10" s="528"/>
      <c r="F10" s="528"/>
    </row>
    <row r="11" spans="1:6" ht="13.5" customHeight="1">
      <c r="A11" s="528"/>
      <c r="B11" s="55"/>
      <c r="C11" s="804"/>
      <c r="D11" s="804"/>
      <c r="E11" s="528"/>
      <c r="F11" s="528"/>
    </row>
    <row r="12" spans="1:6">
      <c r="A12" s="528"/>
      <c r="B12" s="55"/>
      <c r="C12" s="804"/>
      <c r="D12" s="804"/>
      <c r="E12" s="528"/>
      <c r="F12" s="528"/>
    </row>
    <row r="13" spans="1:6">
      <c r="A13" s="528"/>
      <c r="B13" s="543"/>
      <c r="C13" s="805"/>
      <c r="D13" s="804"/>
      <c r="E13" s="528"/>
      <c r="F13" s="528"/>
    </row>
    <row r="14" spans="1:6" ht="15.75" thickBot="1">
      <c r="A14" s="528"/>
      <c r="B14" s="55"/>
      <c r="C14" s="804"/>
      <c r="D14" s="804"/>
      <c r="E14" s="528"/>
      <c r="F14" s="528"/>
    </row>
    <row r="15" spans="1:6" ht="16.5" thickBot="1">
      <c r="A15" s="528"/>
      <c r="B15" s="56" t="str">
        <f>'PART II'!B91</f>
        <v>Rival Firm's Name</v>
      </c>
      <c r="C15" s="806"/>
      <c r="D15" s="807"/>
      <c r="E15" s="528"/>
      <c r="F15" s="528"/>
    </row>
    <row r="16" spans="1:6">
      <c r="A16" s="528"/>
      <c r="B16" s="57" t="s">
        <v>408</v>
      </c>
      <c r="C16" s="808">
        <f>'PART II'!E93-'PART II'!E103</f>
        <v>0</v>
      </c>
      <c r="D16" s="809"/>
      <c r="E16" s="528"/>
      <c r="F16" s="528"/>
    </row>
    <row r="17" spans="2:4">
      <c r="B17" s="58" t="s">
        <v>409</v>
      </c>
      <c r="C17" s="810">
        <f>'PART II'!E95*5</f>
        <v>0</v>
      </c>
      <c r="D17" s="811"/>
    </row>
    <row r="18" spans="2:4">
      <c r="B18" s="57" t="s">
        <v>410</v>
      </c>
      <c r="C18" s="808" t="e">
        <f>('PART II'!E101/'PART II'!E97)*'PART II'!E95</f>
        <v>#DIV/0!</v>
      </c>
      <c r="D18" s="809"/>
    </row>
    <row r="19" spans="2:4">
      <c r="B19" s="58" t="s">
        <v>411</v>
      </c>
      <c r="C19" s="812">
        <f>'PART II'!E99*'PART II'!E101</f>
        <v>0</v>
      </c>
      <c r="D19" s="813"/>
    </row>
    <row r="20" spans="2:4" ht="16.5" thickBot="1">
      <c r="B20" s="59" t="s">
        <v>412</v>
      </c>
      <c r="C20" s="802" t="e">
        <f>(C16+C17+C18+C19)/4</f>
        <v>#DIV/0!</v>
      </c>
      <c r="D20" s="803"/>
    </row>
  </sheetData>
  <sheetProtection sheet="1" objects="1" scenarios="1" formatColumns="0" formatRows="0"/>
  <mergeCells count="17">
    <mergeCell ref="C8:D8"/>
    <mergeCell ref="C9:D9"/>
    <mergeCell ref="C10:D10"/>
    <mergeCell ref="B2:F2"/>
    <mergeCell ref="C19:D19"/>
    <mergeCell ref="C5:D5"/>
    <mergeCell ref="C6:D6"/>
    <mergeCell ref="C7:D7"/>
    <mergeCell ref="C20:D20"/>
    <mergeCell ref="C11:D11"/>
    <mergeCell ref="C12:D12"/>
    <mergeCell ref="C13:D13"/>
    <mergeCell ref="C14:D14"/>
    <mergeCell ref="C15:D15"/>
    <mergeCell ref="C16:D16"/>
    <mergeCell ref="C17:D17"/>
    <mergeCell ref="C18:D18"/>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J25"/>
  <sheetViews>
    <sheetView showGridLines="0" topLeftCell="A4" workbookViewId="0">
      <selection activeCell="D25" sqref="D25"/>
    </sheetView>
  </sheetViews>
  <sheetFormatPr defaultColWidth="8.85546875" defaultRowHeight="15"/>
  <cols>
    <col min="1" max="2" width="8.85546875" style="391"/>
    <col min="3" max="3" width="12.28515625" style="391" customWidth="1"/>
    <col min="4" max="4" width="9.42578125" style="391" bestFit="1" customWidth="1"/>
    <col min="5" max="5" width="7.42578125" style="391" bestFit="1" customWidth="1"/>
    <col min="6" max="6" width="7.28515625" style="391" bestFit="1" customWidth="1"/>
    <col min="7" max="7" width="4.42578125" style="391" bestFit="1" customWidth="1"/>
    <col min="8" max="8" width="9.42578125" style="391" bestFit="1" customWidth="1"/>
    <col min="9" max="9" width="8.42578125" style="391" customWidth="1"/>
    <col min="10" max="10" width="9.7109375" style="391" customWidth="1"/>
    <col min="11" max="16384" width="8.85546875" style="391"/>
  </cols>
  <sheetData>
    <row r="2" spans="1:10">
      <c r="A2" s="144">
        <v>1</v>
      </c>
      <c r="B2" s="814" t="s">
        <v>413</v>
      </c>
      <c r="C2" s="814"/>
      <c r="D2" s="814"/>
      <c r="E2" s="814"/>
      <c r="F2" s="814"/>
      <c r="G2" s="528"/>
      <c r="H2" s="528"/>
      <c r="I2" s="528"/>
      <c r="J2" s="528"/>
    </row>
    <row r="5" spans="1:10" ht="15.75" thickBot="1">
      <c r="A5" s="528"/>
      <c r="B5" s="528"/>
      <c r="C5" s="528"/>
      <c r="D5" s="528"/>
      <c r="E5" s="528"/>
      <c r="F5" s="528"/>
      <c r="G5" s="528"/>
      <c r="H5" s="528"/>
      <c r="I5" s="528"/>
      <c r="J5" s="528"/>
    </row>
    <row r="6" spans="1:10">
      <c r="A6" s="528"/>
      <c r="B6" s="528"/>
      <c r="C6" s="69"/>
      <c r="D6" s="817" t="s">
        <v>414</v>
      </c>
      <c r="E6" s="817"/>
      <c r="F6" s="817"/>
      <c r="G6" s="544"/>
      <c r="H6" s="817" t="s">
        <v>415</v>
      </c>
      <c r="I6" s="817"/>
      <c r="J6" s="818"/>
    </row>
    <row r="7" spans="1:10">
      <c r="A7" s="528"/>
      <c r="B7" s="528"/>
      <c r="C7" s="70"/>
      <c r="D7" s="71" t="s">
        <v>259</v>
      </c>
      <c r="E7" s="71" t="s">
        <v>260</v>
      </c>
      <c r="F7" s="71" t="s">
        <v>261</v>
      </c>
      <c r="G7" s="71"/>
      <c r="H7" s="71" t="s">
        <v>259</v>
      </c>
      <c r="I7" s="71" t="s">
        <v>260</v>
      </c>
      <c r="J7" s="72" t="s">
        <v>261</v>
      </c>
    </row>
    <row r="8" spans="1:10">
      <c r="A8" s="528"/>
      <c r="B8" s="528"/>
      <c r="C8" s="73" t="s">
        <v>262</v>
      </c>
      <c r="D8" s="74">
        <f>'PART II'!D115</f>
        <v>0</v>
      </c>
      <c r="E8" s="74">
        <f>'PART II'!F115</f>
        <v>0</v>
      </c>
      <c r="F8" s="74">
        <f>'PART II'!H115</f>
        <v>0</v>
      </c>
      <c r="G8" s="74"/>
      <c r="H8" s="74">
        <f>'PART II'!D115</f>
        <v>0</v>
      </c>
      <c r="I8" s="74">
        <f>'PART II'!F115</f>
        <v>0</v>
      </c>
      <c r="J8" s="75">
        <f>'PART II'!H115</f>
        <v>0</v>
      </c>
    </row>
    <row r="9" spans="1:10">
      <c r="A9" s="528"/>
      <c r="B9" s="528"/>
      <c r="C9" s="76" t="s">
        <v>416</v>
      </c>
      <c r="D9" s="77">
        <v>0</v>
      </c>
      <c r="E9" s="77">
        <v>0</v>
      </c>
      <c r="F9" s="77">
        <v>0</v>
      </c>
      <c r="G9" s="77"/>
      <c r="H9" s="77">
        <f>'PART II'!$F$121*'PART II'!$F$119</f>
        <v>0</v>
      </c>
      <c r="I9" s="77">
        <f>'PART II'!$F$121*'PART II'!$F$119</f>
        <v>0</v>
      </c>
      <c r="J9" s="78">
        <f>'PART II'!$F$121*'PART II'!$F$119</f>
        <v>0</v>
      </c>
    </row>
    <row r="10" spans="1:10">
      <c r="A10" s="528"/>
      <c r="B10" s="528"/>
      <c r="C10" s="73" t="s">
        <v>399</v>
      </c>
      <c r="D10" s="79">
        <f t="shared" ref="D10:J10" si="0">D8-D9</f>
        <v>0</v>
      </c>
      <c r="E10" s="79">
        <f t="shared" si="0"/>
        <v>0</v>
      </c>
      <c r="F10" s="79">
        <f t="shared" si="0"/>
        <v>0</v>
      </c>
      <c r="G10" s="79"/>
      <c r="H10" s="79">
        <f t="shared" si="0"/>
        <v>0</v>
      </c>
      <c r="I10" s="79">
        <f t="shared" si="0"/>
        <v>0</v>
      </c>
      <c r="J10" s="80">
        <f t="shared" si="0"/>
        <v>0</v>
      </c>
    </row>
    <row r="11" spans="1:10">
      <c r="A11" s="528"/>
      <c r="B11" s="528"/>
      <c r="C11" s="76" t="s">
        <v>417</v>
      </c>
      <c r="D11" s="81">
        <f>'PART II'!$F$123*D10</f>
        <v>0</v>
      </c>
      <c r="E11" s="81">
        <f>'PART II'!$F$123*E10</f>
        <v>0</v>
      </c>
      <c r="F11" s="81">
        <f>'PART II'!$F$123*F10</f>
        <v>0</v>
      </c>
      <c r="G11" s="81"/>
      <c r="H11" s="81">
        <f>'PART II'!$F$123*H10</f>
        <v>0</v>
      </c>
      <c r="I11" s="81">
        <f>'PART II'!$F$123*I10</f>
        <v>0</v>
      </c>
      <c r="J11" s="82">
        <f>'PART II'!$F$123*J10</f>
        <v>0</v>
      </c>
    </row>
    <row r="12" spans="1:10">
      <c r="A12" s="528"/>
      <c r="B12" s="528"/>
      <c r="C12" s="83" t="s">
        <v>418</v>
      </c>
      <c r="D12" s="84">
        <f t="shared" ref="D12:J12" si="1">D10-D11</f>
        <v>0</v>
      </c>
      <c r="E12" s="84">
        <f t="shared" si="1"/>
        <v>0</v>
      </c>
      <c r="F12" s="84">
        <f t="shared" si="1"/>
        <v>0</v>
      </c>
      <c r="G12" s="84"/>
      <c r="H12" s="84">
        <f t="shared" si="1"/>
        <v>0</v>
      </c>
      <c r="I12" s="84">
        <f t="shared" si="1"/>
        <v>0</v>
      </c>
      <c r="J12" s="85">
        <f t="shared" si="1"/>
        <v>0</v>
      </c>
    </row>
    <row r="13" spans="1:10">
      <c r="A13" s="528"/>
      <c r="B13" s="528"/>
      <c r="C13" s="86" t="s">
        <v>419</v>
      </c>
      <c r="D13" s="87" t="e">
        <f>'PART II'!$F$125+'PART II'!$F$127</f>
        <v>#DIV/0!</v>
      </c>
      <c r="E13" s="87" t="e">
        <f>'PART II'!$F$125+'PART II'!$F$127</f>
        <v>#DIV/0!</v>
      </c>
      <c r="F13" s="87" t="e">
        <f>'PART II'!$F$125+'PART II'!$F$127</f>
        <v>#DIV/0!</v>
      </c>
      <c r="G13" s="87"/>
      <c r="H13" s="87">
        <f>'PART II'!$F$125</f>
        <v>0</v>
      </c>
      <c r="I13" s="87">
        <f>'PART II'!$F$125</f>
        <v>0</v>
      </c>
      <c r="J13" s="88">
        <f>'PART II'!$F$125</f>
        <v>0</v>
      </c>
    </row>
    <row r="14" spans="1:10" ht="15.75" thickBot="1">
      <c r="A14" s="528"/>
      <c r="B14" s="528"/>
      <c r="C14" s="89" t="s">
        <v>248</v>
      </c>
      <c r="D14" s="101" t="e">
        <f t="shared" ref="D14:J14" si="2">D12/D13</f>
        <v>#DIV/0!</v>
      </c>
      <c r="E14" s="101" t="e">
        <f t="shared" si="2"/>
        <v>#DIV/0!</v>
      </c>
      <c r="F14" s="101" t="e">
        <f t="shared" si="2"/>
        <v>#DIV/0!</v>
      </c>
      <c r="G14" s="101"/>
      <c r="H14" s="101" t="e">
        <f t="shared" si="2"/>
        <v>#DIV/0!</v>
      </c>
      <c r="I14" s="101" t="e">
        <f t="shared" si="2"/>
        <v>#DIV/0!</v>
      </c>
      <c r="J14" s="102" t="e">
        <f t="shared" si="2"/>
        <v>#DIV/0!</v>
      </c>
    </row>
    <row r="15" spans="1:10" ht="15.75">
      <c r="A15" s="528"/>
      <c r="B15" s="528"/>
      <c r="C15" s="543"/>
      <c r="D15" s="543"/>
      <c r="E15" s="543"/>
      <c r="F15" s="543"/>
      <c r="G15" s="543"/>
      <c r="H15" s="60"/>
      <c r="I15" s="61"/>
      <c r="J15" s="61"/>
    </row>
    <row r="16" spans="1:10" ht="15.75" thickBot="1">
      <c r="A16" s="528"/>
      <c r="B16" s="528"/>
      <c r="C16" s="528"/>
      <c r="D16" s="528"/>
      <c r="E16" s="528"/>
      <c r="F16" s="528"/>
      <c r="G16" s="528"/>
      <c r="H16" s="528"/>
      <c r="I16" s="528"/>
      <c r="J16" s="528"/>
    </row>
    <row r="17" spans="3:7">
      <c r="C17" s="90" t="s">
        <v>420</v>
      </c>
      <c r="D17" s="91">
        <f>'PART II'!F133</f>
        <v>0</v>
      </c>
      <c r="E17" s="91" t="s">
        <v>421</v>
      </c>
      <c r="F17" s="92">
        <f>'PART II'!F135</f>
        <v>0</v>
      </c>
      <c r="G17" s="62"/>
    </row>
    <row r="18" spans="3:7">
      <c r="C18" s="93"/>
      <c r="D18" s="94" t="s">
        <v>259</v>
      </c>
      <c r="E18" s="94" t="s">
        <v>260</v>
      </c>
      <c r="F18" s="95" t="s">
        <v>261</v>
      </c>
      <c r="G18" s="63"/>
    </row>
    <row r="19" spans="3:7">
      <c r="C19" s="96" t="s">
        <v>262</v>
      </c>
      <c r="D19" s="74">
        <f>'PART II'!D115</f>
        <v>0</v>
      </c>
      <c r="E19" s="74">
        <f>'PART II'!F115</f>
        <v>0</v>
      </c>
      <c r="F19" s="75">
        <f>'PART II'!H115</f>
        <v>0</v>
      </c>
      <c r="G19" s="64"/>
    </row>
    <row r="20" spans="3:7">
      <c r="C20" s="97" t="s">
        <v>416</v>
      </c>
      <c r="D20" s="77">
        <f>('PART II'!$F$121*'PART II'!$F$119)*$F$17</f>
        <v>0</v>
      </c>
      <c r="E20" s="77">
        <f>('PART II'!$F$121*'PART II'!$F$119)*$F$17</f>
        <v>0</v>
      </c>
      <c r="F20" s="78">
        <f>('PART II'!$F$121*'PART II'!$F$119)*$F$17</f>
        <v>0</v>
      </c>
      <c r="G20" s="65"/>
    </row>
    <row r="21" spans="3:7">
      <c r="C21" s="96" t="s">
        <v>399</v>
      </c>
      <c r="D21" s="98">
        <f t="shared" ref="D21:F21" si="3">D19-D20</f>
        <v>0</v>
      </c>
      <c r="E21" s="98">
        <f t="shared" si="3"/>
        <v>0</v>
      </c>
      <c r="F21" s="99">
        <f t="shared" si="3"/>
        <v>0</v>
      </c>
      <c r="G21" s="66"/>
    </row>
    <row r="22" spans="3:7">
      <c r="C22" s="97" t="s">
        <v>417</v>
      </c>
      <c r="D22" s="81">
        <f>'PART II'!$F$123*D21</f>
        <v>0</v>
      </c>
      <c r="E22" s="81">
        <f>'PART II'!$F$123*E21</f>
        <v>0</v>
      </c>
      <c r="F22" s="82">
        <f>'PART II'!$F$123*F21</f>
        <v>0</v>
      </c>
      <c r="G22" s="66"/>
    </row>
    <row r="23" spans="3:7">
      <c r="C23" s="96" t="s">
        <v>418</v>
      </c>
      <c r="D23" s="98">
        <f t="shared" ref="D23:F23" si="4">D21-D22</f>
        <v>0</v>
      </c>
      <c r="E23" s="98">
        <f t="shared" si="4"/>
        <v>0</v>
      </c>
      <c r="F23" s="99">
        <f t="shared" si="4"/>
        <v>0</v>
      </c>
      <c r="G23" s="66"/>
    </row>
    <row r="24" spans="3:7">
      <c r="C24" s="97" t="s">
        <v>419</v>
      </c>
      <c r="D24" s="77" t="e">
        <f>'PART II'!$F$125+('PART II'!$F$127)*$D$17</f>
        <v>#DIV/0!</v>
      </c>
      <c r="E24" s="77" t="e">
        <f>'PART II'!$F$125+('PART II'!$F$127)*$D$17</f>
        <v>#DIV/0!</v>
      </c>
      <c r="F24" s="78" t="e">
        <f>'PART II'!$F$125+('PART II'!$F$127)*$D$17</f>
        <v>#DIV/0!</v>
      </c>
      <c r="G24" s="65"/>
    </row>
    <row r="25" spans="3:7" ht="15.75" thickBot="1">
      <c r="C25" s="100" t="s">
        <v>248</v>
      </c>
      <c r="D25" s="103" t="e">
        <f t="shared" ref="D25:F25" si="5">D23/D24</f>
        <v>#DIV/0!</v>
      </c>
      <c r="E25" s="103" t="e">
        <f t="shared" si="5"/>
        <v>#DIV/0!</v>
      </c>
      <c r="F25" s="104" t="e">
        <f t="shared" si="5"/>
        <v>#DIV/0!</v>
      </c>
      <c r="G25" s="67"/>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autoPageBreaks="0"/>
  </sheetPr>
  <dimension ref="A2:J45"/>
  <sheetViews>
    <sheetView showGridLines="0" topLeftCell="A11" workbookViewId="0">
      <selection activeCell="B17" sqref="B17:C17"/>
    </sheetView>
  </sheetViews>
  <sheetFormatPr defaultColWidth="8.85546875" defaultRowHeight="15"/>
  <cols>
    <col min="1" max="1" width="8.85546875" style="20"/>
    <col min="2" max="2" width="26" style="20" customWidth="1"/>
    <col min="3" max="3" width="11.42578125" style="20" customWidth="1"/>
    <col min="4" max="6" width="12.85546875" style="20" customWidth="1"/>
    <col min="7" max="10" width="10.7109375" style="20" bestFit="1" customWidth="1"/>
    <col min="11" max="16384" width="8.85546875" style="20"/>
  </cols>
  <sheetData>
    <row r="2" spans="1:6" ht="35.25" customHeight="1">
      <c r="A2" s="398">
        <v>1</v>
      </c>
      <c r="B2" s="821" t="s">
        <v>422</v>
      </c>
      <c r="C2" s="821"/>
      <c r="D2" s="821"/>
      <c r="E2" s="821"/>
      <c r="F2" s="821"/>
    </row>
    <row r="3" spans="1:6" ht="15.75" thickBot="1">
      <c r="A3" s="528"/>
      <c r="B3" s="528"/>
      <c r="C3" s="528"/>
      <c r="D3" s="528"/>
      <c r="E3" s="528"/>
      <c r="F3" s="528"/>
    </row>
    <row r="4" spans="1:6" ht="15.75" thickBot="1">
      <c r="A4" s="528"/>
      <c r="B4" s="830" t="s">
        <v>423</v>
      </c>
      <c r="C4" s="831"/>
      <c r="D4" s="105">
        <f>'PART II'!G152</f>
        <v>43465</v>
      </c>
      <c r="E4" s="105">
        <f>'PART II'!J152</f>
        <v>43830</v>
      </c>
      <c r="F4" s="106">
        <f>'PART II'!M152</f>
        <v>44196</v>
      </c>
    </row>
    <row r="5" spans="1:6">
      <c r="A5" s="528"/>
      <c r="B5" s="832" t="s">
        <v>289</v>
      </c>
      <c r="C5" s="833"/>
      <c r="D5" s="383">
        <f>'Financial Statements'!F6*(1+'PART II'!G154)</f>
        <v>0</v>
      </c>
      <c r="E5" s="383">
        <f>D5*(1+'PART II'!J154)</f>
        <v>0</v>
      </c>
      <c r="F5" s="384">
        <f>E5*(1+'PART II'!M154)</f>
        <v>0</v>
      </c>
    </row>
    <row r="6" spans="1:6">
      <c r="A6" s="528"/>
      <c r="B6" s="785" t="s">
        <v>211</v>
      </c>
      <c r="C6" s="786"/>
      <c r="D6" s="488">
        <f>D5*('PART II'!G156)</f>
        <v>0</v>
      </c>
      <c r="E6" s="488">
        <f>E5*('PART II'!J156)</f>
        <v>0</v>
      </c>
      <c r="F6" s="489">
        <f>F5*('PART II'!M156)</f>
        <v>0</v>
      </c>
    </row>
    <row r="7" spans="1:6">
      <c r="A7" s="528"/>
      <c r="B7" s="783" t="s">
        <v>398</v>
      </c>
      <c r="C7" s="784"/>
      <c r="D7" s="490">
        <f>D5-D6</f>
        <v>0</v>
      </c>
      <c r="E7" s="490">
        <f t="shared" ref="E7:F7" si="0">E5-E6</f>
        <v>0</v>
      </c>
      <c r="F7" s="491">
        <f t="shared" si="0"/>
        <v>0</v>
      </c>
    </row>
    <row r="8" spans="1:6">
      <c r="A8" s="528"/>
      <c r="B8" s="785" t="s">
        <v>292</v>
      </c>
      <c r="C8" s="786"/>
      <c r="D8" s="488">
        <f>D5*('PART II'!G158)</f>
        <v>0</v>
      </c>
      <c r="E8" s="488">
        <f>E5*('PART II'!J158)</f>
        <v>0</v>
      </c>
      <c r="F8" s="489">
        <f>F5*('PART II'!M158)</f>
        <v>0</v>
      </c>
    </row>
    <row r="9" spans="1:6">
      <c r="A9" s="528"/>
      <c r="B9" s="783" t="s">
        <v>262</v>
      </c>
      <c r="C9" s="784"/>
      <c r="D9" s="490">
        <f>D7-D8</f>
        <v>0</v>
      </c>
      <c r="E9" s="490">
        <f t="shared" ref="E9:F9" si="1">E7-E8</f>
        <v>0</v>
      </c>
      <c r="F9" s="491">
        <f t="shared" si="1"/>
        <v>0</v>
      </c>
    </row>
    <row r="10" spans="1:6">
      <c r="A10" s="528"/>
      <c r="B10" s="785" t="s">
        <v>213</v>
      </c>
      <c r="C10" s="786"/>
      <c r="D10" s="488">
        <f>'PART II'!G160+'Financial Statements'!F11</f>
        <v>0</v>
      </c>
      <c r="E10" s="488">
        <f>'PART II'!J160+D10</f>
        <v>0</v>
      </c>
      <c r="F10" s="489">
        <f>'PART II'!M160+E10</f>
        <v>0</v>
      </c>
    </row>
    <row r="11" spans="1:6">
      <c r="A11" s="528"/>
      <c r="B11" s="783" t="s">
        <v>399</v>
      </c>
      <c r="C11" s="784"/>
      <c r="D11" s="490">
        <f>D9-D10</f>
        <v>0</v>
      </c>
      <c r="E11" s="490">
        <f t="shared" ref="E11:F11" si="2">E9-E10</f>
        <v>0</v>
      </c>
      <c r="F11" s="491">
        <f t="shared" si="2"/>
        <v>0</v>
      </c>
    </row>
    <row r="12" spans="1:6">
      <c r="A12" s="528"/>
      <c r="B12" s="785" t="s">
        <v>217</v>
      </c>
      <c r="C12" s="786"/>
      <c r="D12" s="488">
        <f>D11*('PART II'!G162)</f>
        <v>0</v>
      </c>
      <c r="E12" s="488">
        <f>E11*('PART II'!J162)</f>
        <v>0</v>
      </c>
      <c r="F12" s="489">
        <f>F11*('PART II'!M162)</f>
        <v>0</v>
      </c>
    </row>
    <row r="13" spans="1:6">
      <c r="A13" s="528"/>
      <c r="B13" s="783" t="s">
        <v>296</v>
      </c>
      <c r="C13" s="784"/>
      <c r="D13" s="490">
        <f>'PART II'!G164</f>
        <v>0</v>
      </c>
      <c r="E13" s="490">
        <f>'PART II'!J164</f>
        <v>0</v>
      </c>
      <c r="F13" s="491">
        <f>'PART II'!M164</f>
        <v>0</v>
      </c>
    </row>
    <row r="14" spans="1:6" ht="15.75" thickBot="1">
      <c r="A14" s="528"/>
      <c r="B14" s="834" t="s">
        <v>247</v>
      </c>
      <c r="C14" s="835"/>
      <c r="D14" s="492">
        <f>D11-(D12+D13)</f>
        <v>0</v>
      </c>
      <c r="E14" s="492">
        <f t="shared" ref="E14:F14" si="3">E11-(E12+E13)</f>
        <v>0</v>
      </c>
      <c r="F14" s="493">
        <f t="shared" si="3"/>
        <v>0</v>
      </c>
    </row>
    <row r="16" spans="1:6" ht="15.75" thickBot="1">
      <c r="A16" s="528"/>
      <c r="B16" s="528"/>
      <c r="C16" s="528"/>
      <c r="D16" s="528"/>
      <c r="E16" s="528"/>
      <c r="F16" s="528"/>
    </row>
    <row r="17" spans="2:10">
      <c r="B17" s="819" t="s">
        <v>424</v>
      </c>
      <c r="C17" s="820"/>
      <c r="D17" s="385">
        <f>D4</f>
        <v>43465</v>
      </c>
      <c r="E17" s="385">
        <f t="shared" ref="E17:F17" si="4">E4</f>
        <v>43830</v>
      </c>
      <c r="F17" s="385">
        <f t="shared" si="4"/>
        <v>44196</v>
      </c>
      <c r="G17" s="528"/>
      <c r="H17" s="528"/>
      <c r="I17" s="528"/>
      <c r="J17" s="528"/>
    </row>
    <row r="18" spans="2:10">
      <c r="B18" s="828" t="s">
        <v>304</v>
      </c>
      <c r="C18" s="829"/>
      <c r="D18" s="109"/>
      <c r="E18" s="110"/>
      <c r="F18" s="386"/>
      <c r="G18" s="528"/>
      <c r="H18" s="528"/>
      <c r="I18" s="528"/>
      <c r="J18" s="528"/>
    </row>
    <row r="19" spans="2:10">
      <c r="B19" s="826" t="s">
        <v>305</v>
      </c>
      <c r="C19" s="827"/>
      <c r="D19" s="111">
        <f>'PART II'!G181</f>
        <v>0</v>
      </c>
      <c r="E19" s="111">
        <f>'PART II'!J181</f>
        <v>0</v>
      </c>
      <c r="F19" s="387">
        <f>'PART II'!M181</f>
        <v>0</v>
      </c>
      <c r="G19" s="528"/>
      <c r="H19" s="108"/>
      <c r="I19" s="108"/>
      <c r="J19" s="108"/>
    </row>
    <row r="20" spans="2:10">
      <c r="B20" s="824" t="s">
        <v>222</v>
      </c>
      <c r="C20" s="825"/>
      <c r="D20" s="495">
        <f>'PART II'!G183+'Financial Statements'!F21</f>
        <v>0</v>
      </c>
      <c r="E20" s="495">
        <f>'PART II'!J183+D20</f>
        <v>0</v>
      </c>
      <c r="F20" s="496">
        <f>'PART II'!M183+E20</f>
        <v>0</v>
      </c>
      <c r="G20" s="107"/>
      <c r="H20" s="528"/>
      <c r="I20" s="528"/>
      <c r="J20" s="528"/>
    </row>
    <row r="21" spans="2:10">
      <c r="B21" s="826" t="s">
        <v>223</v>
      </c>
      <c r="C21" s="827"/>
      <c r="D21" s="497">
        <f>'PART II'!G185+'Financial Statements'!F22</f>
        <v>0</v>
      </c>
      <c r="E21" s="497">
        <f>'PART II'!J185+D21</f>
        <v>0</v>
      </c>
      <c r="F21" s="498">
        <f>'PART II'!M185+E21</f>
        <v>0</v>
      </c>
      <c r="G21" s="107"/>
      <c r="H21" s="528"/>
      <c r="I21" s="528"/>
      <c r="J21" s="528"/>
    </row>
    <row r="22" spans="2:10">
      <c r="B22" s="824" t="s">
        <v>224</v>
      </c>
      <c r="C22" s="825"/>
      <c r="D22" s="495">
        <f>'PART II'!G187+'Financial Statements'!F23</f>
        <v>0</v>
      </c>
      <c r="E22" s="495">
        <f>'PART II'!J187+D22</f>
        <v>0</v>
      </c>
      <c r="F22" s="496">
        <f>'PART II'!M187+E22</f>
        <v>0</v>
      </c>
      <c r="G22" s="107"/>
      <c r="H22" s="528"/>
      <c r="I22" s="528"/>
      <c r="J22" s="528"/>
    </row>
    <row r="23" spans="2:10">
      <c r="B23" s="826" t="s">
        <v>401</v>
      </c>
      <c r="C23" s="827"/>
      <c r="D23" s="499">
        <f>SUM(D19:D22)</f>
        <v>0</v>
      </c>
      <c r="E23" s="497">
        <f>SUM(E19:E22)</f>
        <v>0</v>
      </c>
      <c r="F23" s="498">
        <f>SUM(F19:F22)</f>
        <v>0</v>
      </c>
      <c r="G23" s="107"/>
      <c r="H23" s="528"/>
      <c r="I23" s="528"/>
      <c r="J23" s="528"/>
    </row>
    <row r="24" spans="2:10">
      <c r="B24" s="824" t="s">
        <v>308</v>
      </c>
      <c r="C24" s="825"/>
      <c r="D24" s="495">
        <f>'PART II'!G189+'Financial Statements'!F25</f>
        <v>0</v>
      </c>
      <c r="E24" s="495">
        <f>'PART II'!J189+D24</f>
        <v>0</v>
      </c>
      <c r="F24" s="496">
        <f>'PART II'!M189+E24</f>
        <v>0</v>
      </c>
      <c r="G24" s="107"/>
      <c r="H24" s="528"/>
      <c r="I24" s="528"/>
      <c r="J24" s="528"/>
    </row>
    <row r="25" spans="2:10">
      <c r="B25" s="826" t="s">
        <v>227</v>
      </c>
      <c r="C25" s="827"/>
      <c r="D25" s="497">
        <f>'PART II'!G191+'Financial Statements'!F26</f>
        <v>0</v>
      </c>
      <c r="E25" s="497">
        <f>'PART II'!J191+D25</f>
        <v>0</v>
      </c>
      <c r="F25" s="498">
        <f>'PART II'!M191+E25</f>
        <v>0</v>
      </c>
      <c r="G25" s="107"/>
      <c r="H25" s="528"/>
      <c r="I25" s="528"/>
      <c r="J25" s="528"/>
    </row>
    <row r="26" spans="2:10">
      <c r="B26" s="824" t="s">
        <v>228</v>
      </c>
      <c r="C26" s="825"/>
      <c r="D26" s="495">
        <f>'PART II'!G193+'Financial Statements'!F27</f>
        <v>0</v>
      </c>
      <c r="E26" s="495">
        <f>'PART II'!J193+D26</f>
        <v>0</v>
      </c>
      <c r="F26" s="496">
        <f>'PART II'!M193+E26</f>
        <v>0</v>
      </c>
      <c r="G26" s="528"/>
      <c r="H26" s="528"/>
      <c r="I26" s="528"/>
      <c r="J26" s="528"/>
    </row>
    <row r="27" spans="2:10">
      <c r="B27" s="826" t="s">
        <v>309</v>
      </c>
      <c r="C27" s="827"/>
      <c r="D27" s="497">
        <f>'PART II'!G195+'Financial Statements'!F28</f>
        <v>0</v>
      </c>
      <c r="E27" s="497">
        <f>'PART II'!J195+D27</f>
        <v>0</v>
      </c>
      <c r="F27" s="498">
        <f>'PART II'!M195+E27</f>
        <v>0</v>
      </c>
      <c r="G27" s="528"/>
      <c r="H27" s="528"/>
      <c r="I27" s="528"/>
      <c r="J27" s="528"/>
    </row>
    <row r="28" spans="2:10">
      <c r="B28" s="824" t="s">
        <v>402</v>
      </c>
      <c r="C28" s="825"/>
      <c r="D28" s="500">
        <f>SUM(D23:D27)</f>
        <v>0</v>
      </c>
      <c r="E28" s="495">
        <f>SUM(E23:E27)</f>
        <v>0</v>
      </c>
      <c r="F28" s="496">
        <f>SUM(F23:F27)</f>
        <v>0</v>
      </c>
      <c r="G28" s="528"/>
      <c r="H28" s="528"/>
      <c r="I28" s="528"/>
      <c r="J28" s="528"/>
    </row>
    <row r="29" spans="2:10">
      <c r="B29" s="826"/>
      <c r="C29" s="827"/>
      <c r="D29" s="499"/>
      <c r="E29" s="497"/>
      <c r="F29" s="498"/>
      <c r="G29" s="528"/>
      <c r="H29" s="528"/>
      <c r="I29" s="528"/>
      <c r="J29" s="528"/>
    </row>
    <row r="30" spans="2:10">
      <c r="B30" s="828" t="s">
        <v>310</v>
      </c>
      <c r="C30" s="829"/>
      <c r="D30" s="501"/>
      <c r="E30" s="495"/>
      <c r="F30" s="496"/>
      <c r="G30" s="528"/>
      <c r="H30" s="528"/>
      <c r="I30" s="528"/>
      <c r="J30" s="528"/>
    </row>
    <row r="31" spans="2:10">
      <c r="B31" s="826" t="s">
        <v>231</v>
      </c>
      <c r="C31" s="827"/>
      <c r="D31" s="497">
        <f>'Financial Statements'!F32+'PART II'!G199</f>
        <v>0</v>
      </c>
      <c r="E31" s="497">
        <f>'PART II'!J199+D31</f>
        <v>0</v>
      </c>
      <c r="F31" s="498">
        <f>'PART II'!M199+E31</f>
        <v>0</v>
      </c>
      <c r="G31" s="528"/>
      <c r="H31" s="68"/>
      <c r="I31" s="528"/>
      <c r="J31" s="528"/>
    </row>
    <row r="32" spans="2:10">
      <c r="B32" s="824" t="s">
        <v>232</v>
      </c>
      <c r="C32" s="825"/>
      <c r="D32" s="495">
        <f>'Financial Statements'!F33+'PART II'!G201</f>
        <v>0</v>
      </c>
      <c r="E32" s="495">
        <f>'PART II'!J201+D32</f>
        <v>0</v>
      </c>
      <c r="F32" s="496">
        <f>'PART II'!M201+E32</f>
        <v>0</v>
      </c>
      <c r="G32" s="528"/>
      <c r="H32" s="528"/>
      <c r="I32" s="528"/>
      <c r="J32" s="528"/>
    </row>
    <row r="33" spans="2:6">
      <c r="B33" s="826" t="s">
        <v>403</v>
      </c>
      <c r="C33" s="827"/>
      <c r="D33" s="497">
        <f>SUM(D31:D32)</f>
        <v>0</v>
      </c>
      <c r="E33" s="497">
        <f t="shared" ref="E33:F33" si="5">SUM(E31:E32)</f>
        <v>0</v>
      </c>
      <c r="F33" s="498">
        <f t="shared" si="5"/>
        <v>0</v>
      </c>
    </row>
    <row r="34" spans="2:6">
      <c r="B34" s="824" t="s">
        <v>312</v>
      </c>
      <c r="C34" s="825"/>
      <c r="D34" s="495">
        <f>'Financial Statements'!F35+'PART II'!G203</f>
        <v>0</v>
      </c>
      <c r="E34" s="495">
        <f>D34+'PART II'!J203</f>
        <v>0</v>
      </c>
      <c r="F34" s="496">
        <f>E34+'PART II'!M203</f>
        <v>0</v>
      </c>
    </row>
    <row r="35" spans="2:6">
      <c r="B35" s="826" t="s">
        <v>313</v>
      </c>
      <c r="C35" s="827"/>
      <c r="D35" s="497">
        <f>'Financial Statements'!F36+'PART II'!G205</f>
        <v>0</v>
      </c>
      <c r="E35" s="497">
        <f>D35+'PART II'!J205</f>
        <v>0</v>
      </c>
      <c r="F35" s="498">
        <f>E35+'PART II'!M205</f>
        <v>0</v>
      </c>
    </row>
    <row r="36" spans="2:6">
      <c r="B36" s="824" t="s">
        <v>404</v>
      </c>
      <c r="C36" s="825"/>
      <c r="D36" s="495">
        <f>SUM(D33:D35)</f>
        <v>0</v>
      </c>
      <c r="E36" s="495">
        <f t="shared" ref="E36:F36" si="6">SUM(E33:E35)</f>
        <v>0</v>
      </c>
      <c r="F36" s="496">
        <f t="shared" si="6"/>
        <v>0</v>
      </c>
    </row>
    <row r="37" spans="2:6">
      <c r="B37" s="826"/>
      <c r="C37" s="827"/>
      <c r="D37" s="499"/>
      <c r="E37" s="497"/>
      <c r="F37" s="498"/>
    </row>
    <row r="38" spans="2:6">
      <c r="B38" s="828" t="s">
        <v>314</v>
      </c>
      <c r="C38" s="829"/>
      <c r="D38" s="501"/>
      <c r="E38" s="495"/>
      <c r="F38" s="496"/>
    </row>
    <row r="39" spans="2:6">
      <c r="B39" s="826" t="s">
        <v>237</v>
      </c>
      <c r="C39" s="827"/>
      <c r="D39" s="499">
        <f>'PART II'!G209+'Financial Statements'!F40</f>
        <v>0</v>
      </c>
      <c r="E39" s="499">
        <f>'PART II'!J209+D39</f>
        <v>0</v>
      </c>
      <c r="F39" s="502">
        <f>'PART II'!M209+E39</f>
        <v>0</v>
      </c>
    </row>
    <row r="40" spans="2:6">
      <c r="B40" s="824" t="s">
        <v>238</v>
      </c>
      <c r="C40" s="825"/>
      <c r="D40" s="500">
        <f>D14-'PART II'!G217+'Financial Statements'!F41</f>
        <v>0</v>
      </c>
      <c r="E40" s="500">
        <f>E14-'PART II'!J217+D40</f>
        <v>0</v>
      </c>
      <c r="F40" s="503">
        <f>F14-'PART II'!M217+E40</f>
        <v>0</v>
      </c>
    </row>
    <row r="41" spans="2:6">
      <c r="B41" s="826" t="s">
        <v>239</v>
      </c>
      <c r="C41" s="827"/>
      <c r="D41" s="499">
        <f>'PART II'!G211+'Financial Statements'!F42</f>
        <v>0</v>
      </c>
      <c r="E41" s="499">
        <f>D41+'PART II'!J211</f>
        <v>0</v>
      </c>
      <c r="F41" s="502">
        <f>E41+'PART II'!M211</f>
        <v>0</v>
      </c>
    </row>
    <row r="42" spans="2:6">
      <c r="B42" s="824" t="s">
        <v>241</v>
      </c>
      <c r="C42" s="825"/>
      <c r="D42" s="500">
        <f>'PART II'!G213+'Financial Statements'!F43</f>
        <v>0</v>
      </c>
      <c r="E42" s="500">
        <f>'PART II'!J213+D42</f>
        <v>0</v>
      </c>
      <c r="F42" s="503">
        <f>'PART II'!M213+E42</f>
        <v>0</v>
      </c>
    </row>
    <row r="43" spans="2:6">
      <c r="B43" s="826" t="s">
        <v>405</v>
      </c>
      <c r="C43" s="827"/>
      <c r="D43" s="499">
        <f>SUM(D39:D42)</f>
        <v>0</v>
      </c>
      <c r="E43" s="499">
        <f t="shared" ref="E43:F43" si="7">SUM(E39:E42)</f>
        <v>0</v>
      </c>
      <c r="F43" s="502">
        <f t="shared" si="7"/>
        <v>0</v>
      </c>
    </row>
    <row r="44" spans="2:6">
      <c r="B44" s="824"/>
      <c r="C44" s="825"/>
      <c r="D44" s="500"/>
      <c r="E44" s="495"/>
      <c r="F44" s="496"/>
    </row>
    <row r="45" spans="2:6" ht="15.75" thickBot="1">
      <c r="B45" s="822" t="s">
        <v>406</v>
      </c>
      <c r="C45" s="823"/>
      <c r="D45" s="504">
        <f>D36+D43</f>
        <v>0</v>
      </c>
      <c r="E45" s="504">
        <f t="shared" ref="E45:F45" si="8">E36+E43</f>
        <v>0</v>
      </c>
      <c r="F45" s="505">
        <f t="shared" si="8"/>
        <v>0</v>
      </c>
    </row>
  </sheetData>
  <sheetProtection sheet="1" objects="1" scenarios="1" formatColumns="0" formatRows="0" deleteColumns="0" deleteRows="0"/>
  <mergeCells count="41">
    <mergeCell ref="B14:C14"/>
    <mergeCell ref="B9:C9"/>
    <mergeCell ref="B10:C10"/>
    <mergeCell ref="B11:C11"/>
    <mergeCell ref="B12:C12"/>
    <mergeCell ref="B13:C13"/>
    <mergeCell ref="B4:C4"/>
    <mergeCell ref="B5:C5"/>
    <mergeCell ref="B6:C6"/>
    <mergeCell ref="B7:C7"/>
    <mergeCell ref="B8:C8"/>
    <mergeCell ref="B37:C37"/>
    <mergeCell ref="B38:C38"/>
    <mergeCell ref="B39:C39"/>
    <mergeCell ref="B34:C34"/>
    <mergeCell ref="B35:C35"/>
    <mergeCell ref="B20:C20"/>
    <mergeCell ref="B21:C21"/>
    <mergeCell ref="B22:C22"/>
    <mergeCell ref="B23:C23"/>
    <mergeCell ref="B36:C36"/>
    <mergeCell ref="B24:C24"/>
    <mergeCell ref="B25:C25"/>
    <mergeCell ref="B26:C26"/>
    <mergeCell ref="B27:C27"/>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s>
  <pageMargins left="0.7" right="0.7" top="0.75" bottom="0.75" header="0.3" footer="0.3"/>
  <pageSetup orientation="portrait" horizontalDpi="4294967293" verticalDpi="4294967293"/>
  <ignoredErrors>
    <ignoredError sqref="D8:F9 D10 E10:F10"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N21"/>
  <sheetViews>
    <sheetView showGridLines="0" workbookViewId="0">
      <selection activeCell="G28" sqref="G28"/>
    </sheetView>
  </sheetViews>
  <sheetFormatPr defaultColWidth="8.85546875" defaultRowHeight="15"/>
  <cols>
    <col min="1" max="2" width="8.85546875" style="391"/>
    <col min="3" max="3" width="30" style="391" bestFit="1" customWidth="1"/>
    <col min="4" max="4" width="12.140625" style="391" bestFit="1" customWidth="1"/>
    <col min="5" max="5" width="2.85546875" style="391" customWidth="1"/>
    <col min="6" max="6" width="12.140625" style="391" bestFit="1" customWidth="1"/>
    <col min="7" max="7" width="8.85546875" style="391"/>
    <col min="8" max="8" width="28.140625" style="391" bestFit="1" customWidth="1"/>
    <col min="9" max="9" width="10.7109375" style="391" bestFit="1" customWidth="1"/>
    <col min="10" max="10" width="2.85546875" style="391" customWidth="1"/>
    <col min="11" max="11" width="10.7109375" style="391" bestFit="1" customWidth="1"/>
    <col min="12" max="12" width="2.85546875" style="391" customWidth="1"/>
    <col min="13" max="13" width="10.7109375" style="391" bestFit="1" customWidth="1"/>
    <col min="14" max="14" width="4.28515625" style="391" customWidth="1"/>
    <col min="15" max="16384" width="8.85546875" style="391"/>
  </cols>
  <sheetData>
    <row r="1" spans="1:14">
      <c r="A1" s="144">
        <v>1</v>
      </c>
      <c r="B1" s="814" t="s">
        <v>425</v>
      </c>
      <c r="C1" s="814"/>
      <c r="D1" s="814"/>
      <c r="E1" s="814"/>
      <c r="F1" s="814"/>
      <c r="G1" s="528"/>
      <c r="H1" s="528"/>
      <c r="I1" s="528"/>
      <c r="J1" s="528"/>
      <c r="K1" s="528"/>
      <c r="L1" s="528"/>
      <c r="M1" s="528"/>
      <c r="N1" s="528"/>
    </row>
    <row r="5" spans="1:14" ht="15.75" thickBot="1">
      <c r="A5" s="528"/>
      <c r="B5" s="528"/>
      <c r="C5" s="528"/>
      <c r="D5" s="528"/>
      <c r="E5" s="528"/>
      <c r="F5" s="528"/>
      <c r="G5" s="528"/>
      <c r="H5" s="528"/>
      <c r="I5" s="528"/>
      <c r="J5" s="528"/>
      <c r="K5" s="528"/>
      <c r="L5" s="528"/>
      <c r="M5" s="528"/>
      <c r="N5" s="528"/>
    </row>
    <row r="6" spans="1:14">
      <c r="A6" s="528"/>
      <c r="B6" s="528"/>
      <c r="C6" s="152"/>
      <c r="D6" s="836" t="s">
        <v>426</v>
      </c>
      <c r="E6" s="836"/>
      <c r="F6" s="837"/>
      <c r="G6" s="528"/>
      <c r="H6" s="152"/>
      <c r="I6" s="836" t="s">
        <v>427</v>
      </c>
      <c r="J6" s="836"/>
      <c r="K6" s="836"/>
      <c r="L6" s="836"/>
      <c r="M6" s="837"/>
      <c r="N6" s="399"/>
    </row>
    <row r="7" spans="1:14">
      <c r="A7" s="528"/>
      <c r="B7" s="528"/>
      <c r="C7" s="153"/>
      <c r="D7" s="154">
        <f>'Financial Statements'!E5</f>
        <v>42735</v>
      </c>
      <c r="E7" s="154"/>
      <c r="F7" s="155">
        <f>'Financial Statements'!F5</f>
        <v>43100</v>
      </c>
      <c r="G7" s="528"/>
      <c r="H7" s="403"/>
      <c r="I7" s="404">
        <f>'Projected Statements'!D4</f>
        <v>43465</v>
      </c>
      <c r="J7" s="405"/>
      <c r="K7" s="404">
        <f>'Projected Statements'!E4</f>
        <v>43830</v>
      </c>
      <c r="L7" s="405"/>
      <c r="M7" s="406">
        <f>'Projected Statements'!F4</f>
        <v>44196</v>
      </c>
      <c r="N7" s="400"/>
    </row>
    <row r="8" spans="1:14">
      <c r="A8" s="528"/>
      <c r="B8" s="528"/>
      <c r="C8" s="156" t="s">
        <v>428</v>
      </c>
      <c r="D8" s="157" t="e">
        <f>'Financial Statements'!E24/'Financial Statements'!E34</f>
        <v>#DIV/0!</v>
      </c>
      <c r="E8" s="157"/>
      <c r="F8" s="158" t="e">
        <f>'Financial Statements'!F24/'Financial Statements'!F34</f>
        <v>#DIV/0!</v>
      </c>
      <c r="G8" s="528"/>
      <c r="H8" s="159" t="s">
        <v>428</v>
      </c>
      <c r="I8" s="407" t="e">
        <f>'Projected Statements'!D23/'Projected Statements'!D33</f>
        <v>#DIV/0!</v>
      </c>
      <c r="J8" s="407"/>
      <c r="K8" s="407" t="e">
        <f>'Projected Statements'!E23/'Projected Statements'!E33</f>
        <v>#DIV/0!</v>
      </c>
      <c r="L8" s="407"/>
      <c r="M8" s="408" t="e">
        <f>'Projected Statements'!F23/'Projected Statements'!F33</f>
        <v>#DIV/0!</v>
      </c>
      <c r="N8" s="401"/>
    </row>
    <row r="9" spans="1:14">
      <c r="A9" s="528"/>
      <c r="B9" s="528"/>
      <c r="C9" s="159" t="s">
        <v>429</v>
      </c>
      <c r="D9" s="160" t="e">
        <f>('Financial Statements'!E24-'Financial Statements'!E22)/'Financial Statements'!E34</f>
        <v>#DIV/0!</v>
      </c>
      <c r="E9" s="160"/>
      <c r="F9" s="161" t="e">
        <f>('Financial Statements'!F24-'Financial Statements'!F22)/'Financial Statements'!F34</f>
        <v>#DIV/0!</v>
      </c>
      <c r="G9" s="528"/>
      <c r="H9" s="156" t="s">
        <v>429</v>
      </c>
      <c r="I9" s="409" t="e">
        <f>('Projected Statements'!D23-'Projected Statements'!D21)/'Projected Statements'!D33</f>
        <v>#DIV/0!</v>
      </c>
      <c r="J9" s="409"/>
      <c r="K9" s="409" t="e">
        <f>('Projected Statements'!E23-'Projected Statements'!E21)/'Projected Statements'!E33</f>
        <v>#DIV/0!</v>
      </c>
      <c r="L9" s="409"/>
      <c r="M9" s="410" t="e">
        <f>('Projected Statements'!F23-'Projected Statements'!F21)/'Projected Statements'!F33</f>
        <v>#DIV/0!</v>
      </c>
      <c r="N9" s="401"/>
    </row>
    <row r="10" spans="1:14">
      <c r="A10" s="528"/>
      <c r="B10" s="528"/>
      <c r="C10" s="156" t="s">
        <v>430</v>
      </c>
      <c r="D10" s="157" t="e">
        <f>'Financial Statements'!E37/'Financial Statements'!E29</f>
        <v>#DIV/0!</v>
      </c>
      <c r="E10" s="157"/>
      <c r="F10" s="158" t="e">
        <f>'Financial Statements'!F37/'Financial Statements'!F29</f>
        <v>#DIV/0!</v>
      </c>
      <c r="G10" s="528"/>
      <c r="H10" s="159" t="s">
        <v>431</v>
      </c>
      <c r="I10" s="407" t="e">
        <f>'Projected Statements'!D36/'Projected Statements'!D28</f>
        <v>#DIV/0!</v>
      </c>
      <c r="J10" s="407"/>
      <c r="K10" s="407" t="e">
        <f>'Projected Statements'!E36/'Projected Statements'!E28</f>
        <v>#DIV/0!</v>
      </c>
      <c r="L10" s="407"/>
      <c r="M10" s="408" t="e">
        <f>'Projected Statements'!F36/'Projected Statements'!F28</f>
        <v>#DIV/0!</v>
      </c>
      <c r="N10" s="401"/>
    </row>
    <row r="11" spans="1:14">
      <c r="A11" s="528"/>
      <c r="B11" s="528"/>
      <c r="C11" s="159" t="s">
        <v>432</v>
      </c>
      <c r="D11" s="160" t="e">
        <f>'Financial Statements'!E37/'Financial Statements'!E44</f>
        <v>#DIV/0!</v>
      </c>
      <c r="E11" s="160"/>
      <c r="F11" s="161" t="e">
        <f>'Financial Statements'!F37/'Financial Statements'!F44</f>
        <v>#DIV/0!</v>
      </c>
      <c r="G11" s="528"/>
      <c r="H11" s="156" t="s">
        <v>433</v>
      </c>
      <c r="I11" s="409" t="e">
        <f>'Projected Statements'!D36/'Projected Statements'!D43</f>
        <v>#DIV/0!</v>
      </c>
      <c r="J11" s="409"/>
      <c r="K11" s="409" t="e">
        <f>'Projected Statements'!E36/'Projected Statements'!E43</f>
        <v>#DIV/0!</v>
      </c>
      <c r="L11" s="409"/>
      <c r="M11" s="410" t="e">
        <f>'Projected Statements'!F36/'Projected Statements'!F43</f>
        <v>#DIV/0!</v>
      </c>
      <c r="N11" s="401"/>
    </row>
    <row r="12" spans="1:14">
      <c r="A12" s="528"/>
      <c r="B12" s="528"/>
      <c r="C12" s="156" t="s">
        <v>434</v>
      </c>
      <c r="D12" s="380" t="e">
        <f>'Financial Statements'!E10/'Financial Statements'!E11</f>
        <v>#DIV/0!</v>
      </c>
      <c r="E12" s="380"/>
      <c r="F12" s="381" t="e">
        <f>'Financial Statements'!F10/'Financial Statements'!F11</f>
        <v>#DIV/0!</v>
      </c>
      <c r="G12" s="528"/>
      <c r="H12" s="159" t="s">
        <v>434</v>
      </c>
      <c r="I12" s="411" t="e">
        <f>'Projected Statements'!D9/'Projected Statements'!D10</f>
        <v>#DIV/0!</v>
      </c>
      <c r="J12" s="411"/>
      <c r="K12" s="411" t="e">
        <f>'Projected Statements'!E9/'Projected Statements'!E10</f>
        <v>#DIV/0!</v>
      </c>
      <c r="L12" s="411"/>
      <c r="M12" s="412" t="e">
        <f>'Projected Statements'!F9/'Projected Statements'!F10</f>
        <v>#DIV/0!</v>
      </c>
      <c r="N12" s="401"/>
    </row>
    <row r="13" spans="1:14">
      <c r="A13" s="528"/>
      <c r="B13" s="528"/>
      <c r="C13" s="159" t="s">
        <v>435</v>
      </c>
      <c r="D13" s="511" t="e">
        <f>'Financial Statements'!E6/'Financial Statements'!E22</f>
        <v>#DIV/0!</v>
      </c>
      <c r="E13" s="511"/>
      <c r="F13" s="512" t="e">
        <f>'Financial Statements'!F6/'Financial Statements'!F22</f>
        <v>#DIV/0!</v>
      </c>
      <c r="G13" s="528"/>
      <c r="H13" s="156" t="s">
        <v>435</v>
      </c>
      <c r="I13" s="513" t="e">
        <f>'Projected Statements'!D5/'Projected Statements'!D21</f>
        <v>#DIV/0!</v>
      </c>
      <c r="J13" s="513"/>
      <c r="K13" s="513" t="e">
        <f>'Projected Statements'!E5/'Projected Statements'!E21</f>
        <v>#DIV/0!</v>
      </c>
      <c r="L13" s="513"/>
      <c r="M13" s="514" t="e">
        <f>'Projected Statements'!F5/'Projected Statements'!F21</f>
        <v>#DIV/0!</v>
      </c>
      <c r="N13" s="401"/>
    </row>
    <row r="14" spans="1:14">
      <c r="A14" s="528"/>
      <c r="B14" s="528"/>
      <c r="C14" s="156" t="s">
        <v>436</v>
      </c>
      <c r="D14" s="157" t="e">
        <f>'Financial Statements'!E6/'Financial Statements'!E25</f>
        <v>#DIV/0!</v>
      </c>
      <c r="E14" s="157"/>
      <c r="F14" s="158" t="e">
        <f>'Financial Statements'!F6/'Financial Statements'!F25</f>
        <v>#DIV/0!</v>
      </c>
      <c r="G14" s="528"/>
      <c r="H14" s="159" t="s">
        <v>436</v>
      </c>
      <c r="I14" s="407" t="e">
        <f>'Projected Statements'!D5/'Projected Statements'!D24</f>
        <v>#DIV/0!</v>
      </c>
      <c r="J14" s="407"/>
      <c r="K14" s="407" t="e">
        <f>'Projected Statements'!E5/'Projected Statements'!E24</f>
        <v>#DIV/0!</v>
      </c>
      <c r="L14" s="407"/>
      <c r="M14" s="408" t="e">
        <f>'Projected Statements'!F5/'Projected Statements'!F24</f>
        <v>#DIV/0!</v>
      </c>
      <c r="N14" s="401"/>
    </row>
    <row r="15" spans="1:14">
      <c r="A15" s="528"/>
      <c r="B15" s="528"/>
      <c r="C15" s="159" t="s">
        <v>437</v>
      </c>
      <c r="D15" s="160" t="e">
        <f>'Financial Statements'!E6/'Financial Statements'!E29</f>
        <v>#DIV/0!</v>
      </c>
      <c r="E15" s="160"/>
      <c r="F15" s="161" t="e">
        <f>'Financial Statements'!F6/'Financial Statements'!F29</f>
        <v>#DIV/0!</v>
      </c>
      <c r="G15" s="528"/>
      <c r="H15" s="156" t="s">
        <v>437</v>
      </c>
      <c r="I15" s="409" t="e">
        <f>'Projected Statements'!D5/'Projected Statements'!D28</f>
        <v>#DIV/0!</v>
      </c>
      <c r="J15" s="409"/>
      <c r="K15" s="409" t="e">
        <f>'Projected Statements'!E5/'Projected Statements'!E28</f>
        <v>#DIV/0!</v>
      </c>
      <c r="L15" s="409"/>
      <c r="M15" s="410" t="e">
        <f>'Projected Statements'!F5/'Projected Statements'!F28</f>
        <v>#DIV/0!</v>
      </c>
      <c r="N15" s="401"/>
    </row>
    <row r="16" spans="1:14">
      <c r="A16" s="528"/>
      <c r="B16" s="528"/>
      <c r="C16" s="156" t="s">
        <v>438</v>
      </c>
      <c r="D16" s="380" t="e">
        <f>'Financial Statements'!E6/'Financial Statements'!E21</f>
        <v>#DIV/0!</v>
      </c>
      <c r="E16" s="380"/>
      <c r="F16" s="381" t="e">
        <f>'Financial Statements'!F6/'Financial Statements'!F21</f>
        <v>#DIV/0!</v>
      </c>
      <c r="G16" s="528"/>
      <c r="H16" s="159" t="s">
        <v>438</v>
      </c>
      <c r="I16" s="411" t="e">
        <f>'Projected Statements'!D5/'Projected Statements'!D20</f>
        <v>#DIV/0!</v>
      </c>
      <c r="J16" s="411"/>
      <c r="K16" s="411" t="e">
        <f>'Projected Statements'!E5/'Projected Statements'!E20</f>
        <v>#DIV/0!</v>
      </c>
      <c r="L16" s="411"/>
      <c r="M16" s="412" t="e">
        <f>'Projected Statements'!F5/'Projected Statements'!F20</f>
        <v>#DIV/0!</v>
      </c>
      <c r="N16" s="401"/>
    </row>
    <row r="17" spans="3:14">
      <c r="C17" s="159" t="s">
        <v>439</v>
      </c>
      <c r="D17" s="160" t="e">
        <f>'Financial Statements'!E21/('Financial Statements'!E6/365)</f>
        <v>#DIV/0!</v>
      </c>
      <c r="E17" s="160"/>
      <c r="F17" s="161" t="e">
        <f>'Financial Statements'!F21/('Financial Statements'!F6/365)</f>
        <v>#DIV/0!</v>
      </c>
      <c r="G17" s="528"/>
      <c r="H17" s="156" t="s">
        <v>439</v>
      </c>
      <c r="I17" s="157" t="e">
        <f>'Projected Statements'!D20/('Projected Statements'!D5/365)</f>
        <v>#DIV/0!</v>
      </c>
      <c r="J17" s="157"/>
      <c r="K17" s="157" t="e">
        <f>'Projected Statements'!E20/('Projected Statements'!E5/365)</f>
        <v>#DIV/0!</v>
      </c>
      <c r="L17" s="157"/>
      <c r="M17" s="158" t="e">
        <f>'Projected Statements'!F20/('Projected Statements'!F5/365)</f>
        <v>#DIV/0!</v>
      </c>
      <c r="N17" s="401"/>
    </row>
    <row r="18" spans="3:14">
      <c r="C18" s="156" t="s">
        <v>440</v>
      </c>
      <c r="D18" s="162" t="e">
        <f>('Financial Statements'!E6-'Financial Statements'!E7)/'Financial Statements'!E6</f>
        <v>#DIV/0!</v>
      </c>
      <c r="E18" s="162"/>
      <c r="F18" s="163" t="e">
        <f>('Financial Statements'!F6-'Financial Statements'!F7)/'Financial Statements'!F6</f>
        <v>#DIV/0!</v>
      </c>
      <c r="G18" s="528"/>
      <c r="H18" s="159" t="s">
        <v>440</v>
      </c>
      <c r="I18" s="164" t="e">
        <f>('Projected Statements'!D5-'Projected Statements'!D6)/'Projected Statements'!D5</f>
        <v>#DIV/0!</v>
      </c>
      <c r="J18" s="164"/>
      <c r="K18" s="164" t="e">
        <f>('Projected Statements'!E5-'Projected Statements'!E6)/'Projected Statements'!E5</f>
        <v>#DIV/0!</v>
      </c>
      <c r="L18" s="164"/>
      <c r="M18" s="509" t="e">
        <f>('Projected Statements'!F5-'Projected Statements'!F6)/'Projected Statements'!F5</f>
        <v>#DIV/0!</v>
      </c>
      <c r="N18" s="402"/>
    </row>
    <row r="19" spans="3:14">
      <c r="C19" s="159" t="s">
        <v>441</v>
      </c>
      <c r="D19" s="164" t="e">
        <f>'Financial Statements'!E10/'Financial Statements'!E6</f>
        <v>#DIV/0!</v>
      </c>
      <c r="E19" s="164"/>
      <c r="F19" s="165" t="e">
        <f>'Financial Statements'!F10/'Financial Statements'!F6</f>
        <v>#DIV/0!</v>
      </c>
      <c r="G19" s="528"/>
      <c r="H19" s="156" t="s">
        <v>441</v>
      </c>
      <c r="I19" s="413" t="e">
        <f>'Projected Statements'!D9/'Projected Statements'!D5</f>
        <v>#DIV/0!</v>
      </c>
      <c r="J19" s="413"/>
      <c r="K19" s="413" t="e">
        <f>'Projected Statements'!E9/'Projected Statements'!E5</f>
        <v>#DIV/0!</v>
      </c>
      <c r="L19" s="413"/>
      <c r="M19" s="414" t="e">
        <f>'Projected Statements'!F9/'Projected Statements'!F5</f>
        <v>#DIV/0!</v>
      </c>
      <c r="N19" s="402"/>
    </row>
    <row r="20" spans="3:14">
      <c r="C20" s="156" t="s">
        <v>442</v>
      </c>
      <c r="D20" s="162" t="e">
        <f>'Financial Statements'!E15/'Financial Statements'!E29</f>
        <v>#DIV/0!</v>
      </c>
      <c r="E20" s="162"/>
      <c r="F20" s="163" t="e">
        <f>'Financial Statements'!F15/'Financial Statements'!F29</f>
        <v>#DIV/0!</v>
      </c>
      <c r="G20" s="528"/>
      <c r="H20" s="159" t="s">
        <v>442</v>
      </c>
      <c r="I20" s="415" t="e">
        <f>'Projected Statements'!D14/'Projected Statements'!D28</f>
        <v>#DIV/0!</v>
      </c>
      <c r="J20" s="415"/>
      <c r="K20" s="415" t="e">
        <f>'Projected Statements'!E14/'Projected Statements'!E28</f>
        <v>#DIV/0!</v>
      </c>
      <c r="L20" s="415"/>
      <c r="M20" s="416" t="e">
        <f>'Projected Statements'!F14/'Projected Statements'!F28</f>
        <v>#DIV/0!</v>
      </c>
      <c r="N20" s="402"/>
    </row>
    <row r="21" spans="3:14" ht="15.75" thickBot="1">
      <c r="C21" s="166" t="s">
        <v>443</v>
      </c>
      <c r="D21" s="167" t="e">
        <f>'Financial Statements'!E15/'Financial Statements'!E44</f>
        <v>#DIV/0!</v>
      </c>
      <c r="E21" s="167"/>
      <c r="F21" s="168" t="e">
        <f>'Financial Statements'!F15/'Financial Statements'!F44</f>
        <v>#DIV/0!</v>
      </c>
      <c r="G21" s="528"/>
      <c r="H21" s="417" t="s">
        <v>443</v>
      </c>
      <c r="I21" s="418" t="e">
        <f>'Projected Statements'!D14/'Projected Statements'!D43</f>
        <v>#DIV/0!</v>
      </c>
      <c r="J21" s="418"/>
      <c r="K21" s="418" t="e">
        <f>'Projected Statements'!E14/'Projected Statements'!E43</f>
        <v>#DIV/0!</v>
      </c>
      <c r="L21" s="418"/>
      <c r="M21" s="419" t="e">
        <f>'Projected Statements'!F14/'Projected Statements'!F43</f>
        <v>#DIV/0!</v>
      </c>
      <c r="N21" s="402"/>
    </row>
  </sheetData>
  <sheetProtection sheet="1" objects="1" scenarios="1" formatColumns="0" formatRows="0"/>
  <mergeCells count="3">
    <mergeCell ref="I6:M6"/>
    <mergeCell ref="D6:F6"/>
    <mergeCell ref="B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DB09EB8093F04198F414DB52ABCA9D" ma:contentTypeVersion="13" ma:contentTypeDescription="Create a new document." ma:contentTypeScope="" ma:versionID="cef1a7ac791aecebc53ae2d0334dca3a">
  <xsd:schema xmlns:xsd="http://www.w3.org/2001/XMLSchema" xmlns:xs="http://www.w3.org/2001/XMLSchema" xmlns:p="http://schemas.microsoft.com/office/2006/metadata/properties" xmlns:ns3="b4899edf-244e-42bd-b713-460ba88ff8a6" xmlns:ns4="04e654f3-703c-4ac0-a1d5-c0c0259672d2" targetNamespace="http://schemas.microsoft.com/office/2006/metadata/properties" ma:root="true" ma:fieldsID="94e2ba71404b4b7ace278587bfa7c30a" ns3:_="" ns4:_="">
    <xsd:import namespace="b4899edf-244e-42bd-b713-460ba88ff8a6"/>
    <xsd:import namespace="04e654f3-703c-4ac0-a1d5-c0c025967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99edf-244e-42bd-b713-460ba88ff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654f3-703c-4ac0-a1d5-c0c025967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09E7F9-D378-44F1-B573-5E6ADCBDB7E0}"/>
</file>

<file path=customXml/itemProps2.xml><?xml version="1.0" encoding="utf-8"?>
<ds:datastoreItem xmlns:ds="http://schemas.openxmlformats.org/officeDocument/2006/customXml" ds:itemID="{EE9A21D3-0369-42A9-AFE6-B61592288012}"/>
</file>

<file path=customXml/itemProps3.xml><?xml version="1.0" encoding="utf-8"?>
<ds:datastoreItem xmlns:ds="http://schemas.openxmlformats.org/officeDocument/2006/customXml" ds:itemID="{0A5CA515-1806-41C5-A46B-52AA3596ED81}"/>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Forest</dc:creator>
  <cp:keywords/>
  <dc:description/>
  <cp:lastModifiedBy/>
  <cp:revision/>
  <dcterms:created xsi:type="dcterms:W3CDTF">2015-12-12T19:18:55Z</dcterms:created>
  <dcterms:modified xsi:type="dcterms:W3CDTF">2020-10-09T14:12:32Z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0x0101005FDB09EB8093F04198F414DB52ABCA9D</vt:lpwstr>
  </property>
</Properties>
</file>